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D\Nikan_Docs\NikLine\NikLine_Content\"/>
    </mc:Choice>
  </mc:AlternateContent>
  <xr:revisionPtr revIDLastSave="0" documentId="13_ncr:1_{E39B0CEA-D1BB-495D-8FCA-4554CF86DC52}" xr6:coauthVersionLast="47" xr6:coauthVersionMax="47" xr10:uidLastSave="{00000000-0000-0000-0000-000000000000}"/>
  <bookViews>
    <workbookView xWindow="-120" yWindow="-120" windowWidth="21840" windowHeight="13140" tabRatio="780" xr2:uid="{00000000-000D-0000-FFFF-FFFF00000000}"/>
  </bookViews>
  <sheets>
    <sheet name="بهاي تمام شده" sheetId="12" r:id="rId1"/>
    <sheet name="بهاي تمام شده بازرگاني" sheetId="15" r:id="rId2"/>
    <sheet name="محاسبه بخشودگي 403" sheetId="13" r:id="rId3"/>
    <sheet name="محاسبه بخشودگي 404" sheetId="14" r:id="rId4"/>
  </sheets>
  <definedNames>
    <definedName name="_xlnm.Print_Area" localSheetId="0">'بهاي تمام شده'!$B$1:$F$13</definedName>
    <definedName name="_xlnm.Print_Area" localSheetId="1">'بهاي تمام شده بازرگاني'!$B$1:$F$13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5" l="1"/>
  <c r="C27" i="15"/>
  <c r="C24" i="15"/>
  <c r="C22" i="15"/>
  <c r="C21" i="15"/>
  <c r="F13" i="15"/>
  <c r="F28" i="15" s="1"/>
  <c r="C13" i="15"/>
  <c r="E12" i="15"/>
  <c r="E11" i="15"/>
  <c r="E10" i="15"/>
  <c r="E9" i="15"/>
  <c r="E8" i="15"/>
  <c r="C17" i="15" s="1"/>
  <c r="C20" i="15" s="1"/>
  <c r="C9" i="14"/>
  <c r="C11" i="14" s="1"/>
  <c r="C12" i="14" s="1"/>
  <c r="C16" i="13"/>
  <c r="B16" i="13" s="1"/>
  <c r="C9" i="13"/>
  <c r="C8" i="13"/>
  <c r="C21" i="12"/>
  <c r="F13" i="12"/>
  <c r="F28" i="12" s="1"/>
  <c r="C13" i="12"/>
  <c r="E12" i="12"/>
  <c r="C6" i="13"/>
  <c r="D7" i="15" l="1"/>
  <c r="E7" i="15" s="1"/>
  <c r="C23" i="15"/>
  <c r="C26" i="15" s="1"/>
  <c r="C28" i="15" s="1"/>
  <c r="F18" i="15" s="1"/>
  <c r="F19" i="15" s="1"/>
  <c r="F24" i="15" s="1"/>
  <c r="C16" i="14"/>
  <c r="B16" i="14" s="1"/>
  <c r="C11" i="13"/>
  <c r="C12" i="13" s="1"/>
  <c r="E11" i="12"/>
  <c r="C22" i="12"/>
  <c r="D13" i="15" l="1"/>
  <c r="E6" i="15"/>
  <c r="E13" i="15" s="1"/>
  <c r="E10" i="12"/>
  <c r="C27" i="12" l="1"/>
  <c r="C24" i="12"/>
  <c r="E8" i="12" l="1"/>
  <c r="C17" i="12" s="1"/>
  <c r="E9" i="12"/>
  <c r="C20" i="12" l="1"/>
  <c r="C23" i="12" l="1"/>
  <c r="D7" i="12"/>
  <c r="E7" i="12" s="1"/>
  <c r="D6" i="12" s="1"/>
  <c r="D13" i="12" l="1"/>
  <c r="C26" i="12"/>
  <c r="C28" i="12" s="1"/>
  <c r="F18" i="12" s="1"/>
  <c r="F19" i="12" s="1"/>
  <c r="F24" i="12" s="1"/>
  <c r="E6" i="12" l="1"/>
  <c r="E13" i="12" s="1"/>
</calcChain>
</file>

<file path=xl/sharedStrings.xml><?xml version="1.0" encoding="utf-8"?>
<sst xmlns="http://schemas.openxmlformats.org/spreadsheetml/2006/main" count="100" uniqueCount="50">
  <si>
    <t>اول دوره</t>
  </si>
  <si>
    <t>عنوان</t>
  </si>
  <si>
    <t xml:space="preserve">کالای ساخته شده	</t>
  </si>
  <si>
    <t xml:space="preserve">کالای در جریان ساخت	</t>
  </si>
  <si>
    <t xml:space="preserve">مواد اولیه مستقیم	</t>
  </si>
  <si>
    <t xml:space="preserve">مواد کمکی و بسته‌بندی	</t>
  </si>
  <si>
    <t xml:space="preserve">قطعات و لوازم یدکی	</t>
  </si>
  <si>
    <t>جمع کل</t>
  </si>
  <si>
    <t>سربار</t>
  </si>
  <si>
    <t>فروش</t>
  </si>
  <si>
    <t>بهای تمام شده</t>
  </si>
  <si>
    <t>هزینه مالی</t>
  </si>
  <si>
    <t>هزینه های تولید</t>
  </si>
  <si>
    <t xml:space="preserve">دستمزد </t>
  </si>
  <si>
    <t>سود يا زيان</t>
  </si>
  <si>
    <t xml:space="preserve"> جدول 11 بهاي تمام شده</t>
  </si>
  <si>
    <t>جدول 14 صورت سود و زيان</t>
  </si>
  <si>
    <t>جدول 8 - گردش موجودي كالا</t>
  </si>
  <si>
    <t>گروه نيك لاين</t>
  </si>
  <si>
    <t>محاسبه تبصره 7 ماده 105</t>
  </si>
  <si>
    <t>سود و زيان قبل كسر معافيت</t>
  </si>
  <si>
    <t>معافيت ها</t>
  </si>
  <si>
    <t>سود و زيان مشمول ماليات</t>
  </si>
  <si>
    <t>درآمد مشمول ماليات سال 1403</t>
  </si>
  <si>
    <t>درصد افزايش درآمد به سال قبل</t>
  </si>
  <si>
    <t>نرخ افزايش مازاد 35 درصد</t>
  </si>
  <si>
    <t>تناسب بخشودگي</t>
  </si>
  <si>
    <t>مانده پايان دوره</t>
  </si>
  <si>
    <t>مبلغ وارده</t>
  </si>
  <si>
    <t>بهاي تمام شده</t>
  </si>
  <si>
    <t>سایر درآمدها</t>
  </si>
  <si>
    <t>هزینه عمومی و اداري و فروش</t>
  </si>
  <si>
    <t>مواد مستقیم مصرفي</t>
  </si>
  <si>
    <t xml:space="preserve">موجودي اول دوره در جریان ساخت </t>
  </si>
  <si>
    <t xml:space="preserve">موجودي پايان دوره در جریان ساخت </t>
  </si>
  <si>
    <t>بهاي تمام شده کالای تولید شده</t>
  </si>
  <si>
    <t>موجودي اول دوره كالاي ساخته شده</t>
  </si>
  <si>
    <t>كالاي (محصول) خريداري شده دوره</t>
  </si>
  <si>
    <t>كالاي آماده فروش</t>
  </si>
  <si>
    <t>موجودي كالاي پایان دوره</t>
  </si>
  <si>
    <t>بهای تمام شده كالاي فروش رفته</t>
  </si>
  <si>
    <t>آموزش اظهارنامه عملكرد و نكات كنترلي سامانه ها</t>
  </si>
  <si>
    <t>سود و زيان ناخالص</t>
  </si>
  <si>
    <t>حقوق و دستمزد عمومي</t>
  </si>
  <si>
    <t>سار موجوديها</t>
  </si>
  <si>
    <t>مواد و كالاي در راه</t>
  </si>
  <si>
    <t>درآمد مشمول ماليات سال 1404</t>
  </si>
  <si>
    <t>نرخ افزايش مازاد 45 درصد</t>
  </si>
  <si>
    <t>موجودي مواد و كالا</t>
  </si>
  <si>
    <r>
      <t>جدول 16 - ترازنامه (</t>
    </r>
    <r>
      <rPr>
        <b/>
        <sz val="14"/>
        <color theme="1"/>
        <rFont val="B Nazanin"/>
        <charset val="178"/>
      </rPr>
      <t>صورت وضعيت مالي</t>
    </r>
    <r>
      <rPr>
        <b/>
        <sz val="16"/>
        <color theme="1"/>
        <rFont val="B Nazanin"/>
        <charset val="17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</si>
</sst>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_ * #,##0_-_ ;_ * #,##0\-_ ;_ * &quot;-&quot;??_-_ ;_ @_ "/>
    <numFmt numFmtId="165" formatCode="_-* #,##0_-;_-* #,##0\-;_-* &quot;-&quot;??_-;_-@_-"/>
    <numFmt numFmtId="166" formatCode="_ * #,##0.00_-_ر_ي_ا_ل_ ;_ * #,##0.00\-_ر_ي_ا_ل_ ;_ * &quot;-&quot;??_-_ر_ي_ا_ل_ ;_ @_ "/>
  </numFmts>
  <fonts count="2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9C6500"/>
      <name val="Arial"/>
      <family val="2"/>
      <charset val="178"/>
      <scheme val="minor"/>
    </font>
    <font>
      <sz val="18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B Nazanin"/>
      <charset val="178"/>
    </font>
    <font>
      <u/>
      <sz val="11"/>
      <color theme="10"/>
      <name val="Arial"/>
      <family val="2"/>
      <charset val="178"/>
      <scheme val="minor"/>
    </font>
    <font>
      <u/>
      <sz val="18"/>
      <color theme="10"/>
      <name val="B Nazanin"/>
      <charset val="178"/>
    </font>
    <font>
      <b/>
      <sz val="18"/>
      <color theme="1"/>
      <name val="B Nazanin"/>
      <charset val="17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D0D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53">
    <xf numFmtId="0" fontId="0" fillId="0" borderId="0" xfId="0"/>
    <xf numFmtId="0" fontId="20" fillId="0" borderId="0" xfId="0" applyFont="1"/>
    <xf numFmtId="3" fontId="20" fillId="0" borderId="0" xfId="0" applyNumberFormat="1" applyFont="1"/>
    <xf numFmtId="0" fontId="20" fillId="0" borderId="10" xfId="0" applyFont="1" applyBorder="1"/>
    <xf numFmtId="3" fontId="20" fillId="0" borderId="10" xfId="0" applyNumberFormat="1" applyFont="1" applyBorder="1"/>
    <xf numFmtId="164" fontId="20" fillId="0" borderId="10" xfId="1" applyNumberFormat="1" applyFont="1" applyBorder="1"/>
    <xf numFmtId="43" fontId="20" fillId="0" borderId="10" xfId="1" applyFont="1" applyBorder="1"/>
    <xf numFmtId="0" fontId="20" fillId="40" borderId="10" xfId="0" applyFont="1" applyFill="1" applyBorder="1"/>
    <xf numFmtId="164" fontId="20" fillId="40" borderId="10" xfId="1" applyNumberFormat="1" applyFont="1" applyFill="1" applyBorder="1"/>
    <xf numFmtId="164" fontId="22" fillId="0" borderId="10" xfId="1" applyNumberFormat="1" applyFont="1" applyBorder="1" applyProtection="1">
      <protection locked="0"/>
    </xf>
    <xf numFmtId="165" fontId="22" fillId="0" borderId="10" xfId="1" applyNumberFormat="1" applyFont="1" applyBorder="1" applyProtection="1">
      <protection locked="0"/>
    </xf>
    <xf numFmtId="164" fontId="24" fillId="35" borderId="10" xfId="1" applyNumberFormat="1" applyFont="1" applyFill="1" applyBorder="1" applyProtection="1">
      <protection locked="0"/>
    </xf>
    <xf numFmtId="165" fontId="22" fillId="36" borderId="10" xfId="1" applyNumberFormat="1" applyFont="1" applyFill="1" applyBorder="1" applyProtection="1"/>
    <xf numFmtId="164" fontId="22" fillId="36" borderId="10" xfId="1" applyNumberFormat="1" applyFont="1" applyFill="1" applyBorder="1" applyProtection="1"/>
    <xf numFmtId="164" fontId="21" fillId="36" borderId="10" xfId="1" applyNumberFormat="1" applyFont="1" applyFill="1" applyBorder="1" applyProtection="1"/>
    <xf numFmtId="164" fontId="21" fillId="36" borderId="10" xfId="0" applyNumberFormat="1" applyFont="1" applyFill="1" applyBorder="1"/>
    <xf numFmtId="164" fontId="24" fillId="36" borderId="10" xfId="1" applyNumberFormat="1" applyFont="1" applyFill="1" applyBorder="1" applyProtection="1"/>
    <xf numFmtId="0" fontId="26" fillId="0" borderId="0" xfId="50" applyFont="1" applyProtection="1"/>
    <xf numFmtId="164" fontId="21" fillId="33" borderId="10" xfId="1" applyNumberFormat="1" applyFont="1" applyFill="1" applyBorder="1" applyProtection="1"/>
    <xf numFmtId="164" fontId="22" fillId="0" borderId="10" xfId="1" applyNumberFormat="1" applyFont="1" applyBorder="1" applyProtection="1"/>
    <xf numFmtId="164" fontId="21" fillId="37" borderId="10" xfId="1" applyNumberFormat="1" applyFont="1" applyFill="1" applyBorder="1" applyProtection="1"/>
    <xf numFmtId="164" fontId="21" fillId="34" borderId="10" xfId="1" applyNumberFormat="1" applyFont="1" applyFill="1" applyBorder="1" applyProtection="1"/>
    <xf numFmtId="0" fontId="18" fillId="0" borderId="0" xfId="0" applyFont="1"/>
    <xf numFmtId="164" fontId="18" fillId="0" borderId="0" xfId="1" applyNumberFormat="1" applyFont="1" applyProtection="1"/>
    <xf numFmtId="0" fontId="21" fillId="33" borderId="10" xfId="0" applyFont="1" applyFill="1" applyBorder="1" applyAlignment="1">
      <alignment horizontal="center" vertical="center"/>
    </xf>
    <xf numFmtId="164" fontId="21" fillId="33" borderId="10" xfId="1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165" fontId="18" fillId="0" borderId="0" xfId="0" applyNumberFormat="1" applyFont="1"/>
    <xf numFmtId="164" fontId="18" fillId="0" borderId="0" xfId="0" applyNumberFormat="1" applyFont="1"/>
    <xf numFmtId="0" fontId="22" fillId="0" borderId="10" xfId="0" applyFont="1" applyBorder="1"/>
    <xf numFmtId="164" fontId="24" fillId="0" borderId="10" xfId="1" applyNumberFormat="1" applyFont="1" applyBorder="1" applyProtection="1"/>
    <xf numFmtId="0" fontId="26" fillId="0" borderId="0" xfId="50" applyFont="1" applyAlignment="1" applyProtection="1">
      <alignment wrapText="1"/>
    </xf>
    <xf numFmtId="0" fontId="21" fillId="39" borderId="10" xfId="0" applyFont="1" applyFill="1" applyBorder="1"/>
    <xf numFmtId="164" fontId="21" fillId="0" borderId="10" xfId="1" applyNumberFormat="1" applyFont="1" applyBorder="1" applyProtection="1"/>
    <xf numFmtId="164" fontId="21" fillId="38" borderId="10" xfId="1" applyNumberFormat="1" applyFont="1" applyFill="1" applyBorder="1" applyProtection="1"/>
    <xf numFmtId="0" fontId="18" fillId="0" borderId="0" xfId="0" applyFont="1" applyAlignment="1">
      <alignment horizontal="center" vertical="center"/>
    </xf>
    <xf numFmtId="164" fontId="18" fillId="0" borderId="0" xfId="1" applyNumberFormat="1" applyFont="1" applyAlignment="1" applyProtection="1">
      <alignment horizontal="center" vertical="center"/>
    </xf>
    <xf numFmtId="0" fontId="20" fillId="0" borderId="0" xfId="0" applyFont="1" applyAlignment="1">
      <alignment shrinkToFit="1"/>
    </xf>
    <xf numFmtId="3" fontId="20" fillId="0" borderId="0" xfId="0" applyNumberFormat="1" applyFont="1" applyAlignment="1">
      <alignment shrinkToFit="1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40" borderId="10" xfId="0" applyFont="1" applyFill="1" applyBorder="1" applyAlignment="1">
      <alignment horizontal="center"/>
    </xf>
    <xf numFmtId="0" fontId="27" fillId="0" borderId="10" xfId="0" applyFont="1" applyBorder="1" applyAlignment="1">
      <alignment horizontal="center" vertical="center"/>
    </xf>
    <xf numFmtId="164" fontId="20" fillId="0" borderId="0" xfId="1" applyNumberFormat="1" applyFont="1"/>
    <xf numFmtId="166" fontId="20" fillId="0" borderId="0" xfId="0" applyNumberFormat="1" applyFont="1" applyAlignment="1">
      <alignment shrinkToFit="1"/>
    </xf>
    <xf numFmtId="164" fontId="23" fillId="36" borderId="10" xfId="1" applyNumberFormat="1" applyFont="1" applyFill="1" applyBorder="1" applyProtection="1"/>
    <xf numFmtId="164" fontId="23" fillId="33" borderId="10" xfId="1" applyNumberFormat="1" applyFont="1" applyFill="1" applyBorder="1" applyAlignment="1" applyProtection="1">
      <alignment horizontal="center"/>
    </xf>
    <xf numFmtId="164" fontId="21" fillId="33" borderId="0" xfId="1" applyNumberFormat="1" applyFont="1" applyFill="1" applyAlignment="1" applyProtection="1">
      <alignment horizontal="center"/>
    </xf>
    <xf numFmtId="0" fontId="21" fillId="33" borderId="10" xfId="0" applyFont="1" applyFill="1" applyBorder="1" applyAlignment="1">
      <alignment horizontal="center"/>
    </xf>
    <xf numFmtId="164" fontId="21" fillId="0" borderId="0" xfId="1" applyNumberFormat="1" applyFont="1" applyAlignment="1" applyProtection="1">
      <alignment horizontal="center"/>
    </xf>
    <xf numFmtId="0" fontId="26" fillId="0" borderId="12" xfId="50" applyFont="1" applyBorder="1" applyAlignment="1" applyProtection="1">
      <alignment horizontal="center" vertical="center" wrapText="1"/>
    </xf>
    <xf numFmtId="0" fontId="20" fillId="33" borderId="11" xfId="0" applyFont="1" applyFill="1" applyBorder="1" applyAlignment="1">
      <alignment horizontal="center"/>
    </xf>
    <xf numFmtId="0" fontId="27" fillId="33" borderId="0" xfId="0" applyFont="1" applyFill="1" applyAlignment="1">
      <alignment horizontal="center"/>
    </xf>
  </cellXfs>
  <cellStyles count="51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1 2" xfId="44" xr:uid="{00000000-0005-0000-0000-00000D000000}"/>
    <cellStyle name="60% - Accent2" xfId="26" builtinId="36" customBuiltin="1"/>
    <cellStyle name="60% - Accent2 2" xfId="45" xr:uid="{00000000-0005-0000-0000-00000F000000}"/>
    <cellStyle name="60% - Accent3" xfId="30" builtinId="40" customBuiltin="1"/>
    <cellStyle name="60% - Accent3 2" xfId="46" xr:uid="{00000000-0005-0000-0000-000011000000}"/>
    <cellStyle name="60% - Accent4" xfId="34" builtinId="44" customBuiltin="1"/>
    <cellStyle name="60% - Accent4 2" xfId="47" xr:uid="{00000000-0005-0000-0000-000013000000}"/>
    <cellStyle name="60% - Accent5" xfId="38" builtinId="48" customBuiltin="1"/>
    <cellStyle name="60% - Accent5 2" xfId="48" xr:uid="{00000000-0005-0000-0000-000015000000}"/>
    <cellStyle name="60% - Accent6" xfId="42" builtinId="52" customBuiltin="1"/>
    <cellStyle name="60% - Accent6 2" xfId="49" xr:uid="{00000000-0005-0000-0000-000017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50" builtinId="8"/>
    <cellStyle name="Input" xfId="10" builtinId="20" customBuiltin="1"/>
    <cellStyle name="Linked Cell" xfId="13" builtinId="24" customBuiltin="1"/>
    <cellStyle name="Neutral" xfId="9" builtinId="28" customBuiltin="1"/>
    <cellStyle name="Neutral 2" xfId="43" xr:uid="{00000000-0005-0000-0000-00002B000000}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CD0D0"/>
      <color rgb="FFF88C8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264583</xdr:colOff>
      <xdr:row>1</xdr:row>
      <xdr:rowOff>264583</xdr:rowOff>
    </xdr:from>
    <xdr:to>
      <xdr:col>5</xdr:col>
      <xdr:colOff>1502833</xdr:colOff>
      <xdr:row>2</xdr:row>
      <xdr:rowOff>294216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EC55A-FE56-4775-A18D-3A7C14D5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7895083" y="359833"/>
          <a:ext cx="1238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</xdr:row>
      <xdr:rowOff>264583</xdr:rowOff>
    </xdr:from>
    <xdr:to>
      <xdr:col>1</xdr:col>
      <xdr:colOff>1619250</xdr:colOff>
      <xdr:row>2</xdr:row>
      <xdr:rowOff>294216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3F4CB19-6D70-48D7-B1B4-79F77050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6901500" y="359833"/>
          <a:ext cx="1238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264583</xdr:colOff>
      <xdr:row>1</xdr:row>
      <xdr:rowOff>264583</xdr:rowOff>
    </xdr:from>
    <xdr:to>
      <xdr:col>5</xdr:col>
      <xdr:colOff>1502833</xdr:colOff>
      <xdr:row>2</xdr:row>
      <xdr:rowOff>294216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BAD60C-5C03-44C2-BE69-0E984F57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796642" y="359833"/>
          <a:ext cx="1238250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</xdr:row>
      <xdr:rowOff>264583</xdr:rowOff>
    </xdr:from>
    <xdr:to>
      <xdr:col>1</xdr:col>
      <xdr:colOff>1619250</xdr:colOff>
      <xdr:row>2</xdr:row>
      <xdr:rowOff>294216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E2C3EE1-DF38-4EC8-8666-08ACF932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2252725" y="359833"/>
          <a:ext cx="1238250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1571625</xdr:colOff>
      <xdr:row>12</xdr:row>
      <xdr:rowOff>47625</xdr:rowOff>
    </xdr:from>
    <xdr:to>
      <xdr:col>2</xdr:col>
      <xdr:colOff>361950</xdr:colOff>
      <xdr:row>13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E9456A-4689-45F7-86FA-D5C6F43D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442475" y="3686175"/>
          <a:ext cx="1238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1571625</xdr:colOff>
      <xdr:row>12</xdr:row>
      <xdr:rowOff>47625</xdr:rowOff>
    </xdr:from>
    <xdr:to>
      <xdr:col>2</xdr:col>
      <xdr:colOff>361950</xdr:colOff>
      <xdr:row>13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86334-99F4-4FE0-A5A5-F8A96DD2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3714750"/>
          <a:ext cx="1238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ikline.ir/pages/TrainingPackage/2027" TargetMode="External"/><Relationship Id="rId1" Type="http://schemas.openxmlformats.org/officeDocument/2006/relationships/hyperlink" Target="https://nikline.ir/pages/TrainingPackage/2027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nikline.ir/pages/TrainingPackage/2027" TargetMode="External"/><Relationship Id="rId1" Type="http://schemas.openxmlformats.org/officeDocument/2006/relationships/hyperlink" Target="https://nikline.ir/pages/TrainingPackage/2027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J33"/>
  <sheetViews>
    <sheetView rightToLeft="1" tabSelected="1" zoomScale="90" zoomScaleNormal="90" workbookViewId="0">
      <pane ySplit="5" topLeftCell="A6" activePane="bottomLeft" state="frozen"/>
      <selection pane="bottomLeft" activeCell="F13" sqref="F13"/>
    </sheetView>
  </sheetViews>
  <sheetFormatPr defaultRowHeight="18" x14ac:dyDescent="0.45"/>
  <cols>
    <col min="1" max="1" width="1.125" style="22" customWidth="1"/>
    <col min="2" max="2" width="32.625" style="22" bestFit="1" customWidth="1"/>
    <col min="3" max="3" width="26.25" style="23" customWidth="1"/>
    <col min="4" max="4" width="23.75" style="23" bestFit="1" customWidth="1"/>
    <col min="5" max="5" width="29.875" style="23" customWidth="1"/>
    <col min="6" max="6" width="23.75" style="23" bestFit="1" customWidth="1"/>
    <col min="7" max="7" width="2" style="22" customWidth="1"/>
    <col min="8" max="8" width="20.25" style="22" bestFit="1" customWidth="1"/>
    <col min="9" max="9" width="17" style="22" customWidth="1"/>
    <col min="10" max="10" width="15.875" style="22" bestFit="1" customWidth="1"/>
    <col min="11" max="16384" width="9" style="22"/>
  </cols>
  <sheetData>
    <row r="1" spans="2:10" ht="7.5" customHeight="1" x14ac:dyDescent="0.45"/>
    <row r="2" spans="2:10" ht="21.75" customHeight="1" x14ac:dyDescent="0.6">
      <c r="C2" s="49" t="s">
        <v>18</v>
      </c>
      <c r="D2" s="49"/>
      <c r="E2" s="49"/>
    </row>
    <row r="3" spans="2:10" ht="24" x14ac:dyDescent="0.6">
      <c r="C3" s="47" t="s">
        <v>17</v>
      </c>
      <c r="D3" s="47"/>
      <c r="E3" s="47"/>
    </row>
    <row r="4" spans="2:10" ht="8.25" customHeight="1" x14ac:dyDescent="0.45"/>
    <row r="5" spans="2:10" s="26" customFormat="1" ht="24" x14ac:dyDescent="0.2">
      <c r="B5" s="24" t="s">
        <v>1</v>
      </c>
      <c r="C5" s="25" t="s">
        <v>0</v>
      </c>
      <c r="D5" s="25" t="s">
        <v>28</v>
      </c>
      <c r="E5" s="25" t="s">
        <v>29</v>
      </c>
      <c r="F5" s="25" t="s">
        <v>27</v>
      </c>
    </row>
    <row r="6" spans="2:10" ht="24" x14ac:dyDescent="0.6">
      <c r="B6" s="32" t="s">
        <v>2</v>
      </c>
      <c r="C6" s="9">
        <v>60</v>
      </c>
      <c r="D6" s="12">
        <f>E7+C25</f>
        <v>570</v>
      </c>
      <c r="E6" s="13">
        <f>C6+D6-F6</f>
        <v>555</v>
      </c>
      <c r="F6" s="10">
        <v>75</v>
      </c>
      <c r="J6" s="27"/>
    </row>
    <row r="7" spans="2:10" ht="24" x14ac:dyDescent="0.6">
      <c r="B7" s="32" t="s">
        <v>3</v>
      </c>
      <c r="C7" s="9">
        <v>30</v>
      </c>
      <c r="D7" s="13">
        <f>C20</f>
        <v>585</v>
      </c>
      <c r="E7" s="13">
        <f t="shared" ref="E7:E12" si="0">C7+D7-F7</f>
        <v>545</v>
      </c>
      <c r="F7" s="10">
        <v>70</v>
      </c>
      <c r="J7" s="28"/>
    </row>
    <row r="8" spans="2:10" ht="24" x14ac:dyDescent="0.6">
      <c r="B8" s="32" t="s">
        <v>4</v>
      </c>
      <c r="C8" s="9">
        <v>100</v>
      </c>
      <c r="D8" s="9">
        <v>400</v>
      </c>
      <c r="E8" s="13">
        <f t="shared" si="0"/>
        <v>450</v>
      </c>
      <c r="F8" s="10">
        <v>50</v>
      </c>
    </row>
    <row r="9" spans="2:10" ht="24" x14ac:dyDescent="0.6">
      <c r="B9" s="32" t="s">
        <v>5</v>
      </c>
      <c r="C9" s="9"/>
      <c r="D9" s="9"/>
      <c r="E9" s="13">
        <f t="shared" si="0"/>
        <v>0</v>
      </c>
      <c r="F9" s="10"/>
      <c r="J9" s="28"/>
    </row>
    <row r="10" spans="2:10" ht="24" x14ac:dyDescent="0.6">
      <c r="B10" s="32" t="s">
        <v>6</v>
      </c>
      <c r="C10" s="9"/>
      <c r="D10" s="9"/>
      <c r="E10" s="13">
        <f t="shared" si="0"/>
        <v>0</v>
      </c>
      <c r="F10" s="10"/>
      <c r="H10" s="28"/>
      <c r="I10" s="28"/>
      <c r="J10" s="28"/>
    </row>
    <row r="11" spans="2:10" ht="24" x14ac:dyDescent="0.6">
      <c r="B11" s="32" t="s">
        <v>44</v>
      </c>
      <c r="C11" s="9"/>
      <c r="D11" s="9"/>
      <c r="E11" s="13">
        <f t="shared" si="0"/>
        <v>0</v>
      </c>
      <c r="F11" s="10"/>
      <c r="H11" s="28"/>
      <c r="I11" s="28"/>
      <c r="J11" s="28"/>
    </row>
    <row r="12" spans="2:10" ht="24" x14ac:dyDescent="0.6">
      <c r="B12" s="32" t="s">
        <v>45</v>
      </c>
      <c r="C12" s="9"/>
      <c r="D12" s="9"/>
      <c r="E12" s="13">
        <f t="shared" si="0"/>
        <v>0</v>
      </c>
      <c r="F12" s="10"/>
      <c r="H12" s="28"/>
      <c r="I12" s="28"/>
      <c r="J12" s="28"/>
    </row>
    <row r="13" spans="2:10" ht="24" x14ac:dyDescent="0.6">
      <c r="B13" s="24" t="s">
        <v>7</v>
      </c>
      <c r="C13" s="18">
        <f>SUM(C6:C12)</f>
        <v>190</v>
      </c>
      <c r="D13" s="18">
        <f>SUM(D6:D12)</f>
        <v>1555</v>
      </c>
      <c r="E13" s="18">
        <f>SUM(E6:E12)</f>
        <v>1550</v>
      </c>
      <c r="F13" s="18">
        <f>SUM(F6:F12)</f>
        <v>195</v>
      </c>
      <c r="H13" s="28"/>
    </row>
    <row r="14" spans="2:10" s="35" customFormat="1" ht="36" customHeight="1" x14ac:dyDescent="0.2">
      <c r="C14" s="50" t="s">
        <v>41</v>
      </c>
      <c r="D14" s="50"/>
      <c r="E14" s="50"/>
      <c r="F14" s="36"/>
    </row>
    <row r="15" spans="2:10" ht="26.25" x14ac:dyDescent="0.65">
      <c r="B15" s="48" t="s">
        <v>15</v>
      </c>
      <c r="C15" s="48"/>
      <c r="E15" s="46" t="s">
        <v>16</v>
      </c>
      <c r="F15" s="46"/>
    </row>
    <row r="16" spans="2:10" ht="5.25" customHeight="1" x14ac:dyDescent="0.6">
      <c r="B16" s="29"/>
      <c r="C16" s="19"/>
      <c r="E16" s="30"/>
      <c r="F16" s="30"/>
    </row>
    <row r="17" spans="2:9" ht="24.75" x14ac:dyDescent="0.6">
      <c r="B17" s="33" t="s">
        <v>32</v>
      </c>
      <c r="C17" s="13">
        <f>E8</f>
        <v>450</v>
      </c>
      <c r="D17" s="22"/>
      <c r="E17" s="21" t="s">
        <v>9</v>
      </c>
      <c r="F17" s="11">
        <v>720</v>
      </c>
    </row>
    <row r="18" spans="2:9" ht="27.75" x14ac:dyDescent="0.65">
      <c r="B18" s="33" t="s">
        <v>13</v>
      </c>
      <c r="C18" s="9">
        <v>120</v>
      </c>
      <c r="D18" s="31"/>
      <c r="E18" s="20" t="s">
        <v>10</v>
      </c>
      <c r="F18" s="45">
        <f>C28</f>
        <v>555</v>
      </c>
    </row>
    <row r="19" spans="2:9" ht="24" x14ac:dyDescent="0.6">
      <c r="B19" s="33" t="s">
        <v>8</v>
      </c>
      <c r="C19" s="9">
        <v>15</v>
      </c>
      <c r="D19" s="22"/>
      <c r="E19" s="14" t="s">
        <v>42</v>
      </c>
      <c r="F19" s="14">
        <f>F17-F18</f>
        <v>165</v>
      </c>
    </row>
    <row r="20" spans="2:9" ht="24.75" x14ac:dyDescent="0.6">
      <c r="B20" s="34" t="s">
        <v>12</v>
      </c>
      <c r="C20" s="14">
        <f>C17+C18+C19</f>
        <v>585</v>
      </c>
      <c r="D20" s="22"/>
      <c r="E20" s="21" t="s">
        <v>30</v>
      </c>
      <c r="F20" s="11">
        <v>10</v>
      </c>
    </row>
    <row r="21" spans="2:9" ht="24.75" x14ac:dyDescent="0.6">
      <c r="B21" s="33" t="s">
        <v>33</v>
      </c>
      <c r="C21" s="13">
        <f>C7</f>
        <v>30</v>
      </c>
      <c r="D21" s="22"/>
      <c r="E21" s="20" t="s">
        <v>43</v>
      </c>
      <c r="F21" s="11">
        <v>30</v>
      </c>
    </row>
    <row r="22" spans="2:9" ht="24.75" x14ac:dyDescent="0.6">
      <c r="B22" s="33" t="s">
        <v>34</v>
      </c>
      <c r="C22" s="13">
        <f>F7</f>
        <v>70</v>
      </c>
      <c r="D22" s="28"/>
      <c r="E22" s="20" t="s">
        <v>31</v>
      </c>
      <c r="F22" s="11">
        <v>45</v>
      </c>
    </row>
    <row r="23" spans="2:9" ht="24.75" x14ac:dyDescent="0.6">
      <c r="B23" s="20" t="s">
        <v>35</v>
      </c>
      <c r="C23" s="15">
        <f>C20+C21-C22</f>
        <v>545</v>
      </c>
      <c r="D23" s="22"/>
      <c r="E23" s="20" t="s">
        <v>11</v>
      </c>
      <c r="F23" s="11"/>
    </row>
    <row r="24" spans="2:9" ht="24.75" x14ac:dyDescent="0.6">
      <c r="B24" s="33" t="s">
        <v>36</v>
      </c>
      <c r="C24" s="13">
        <f>C6</f>
        <v>60</v>
      </c>
      <c r="D24" s="22"/>
      <c r="E24" s="14" t="s">
        <v>14</v>
      </c>
      <c r="F24" s="16">
        <f>F19+F20-F21-F22-F23</f>
        <v>100</v>
      </c>
    </row>
    <row r="25" spans="2:9" ht="24" x14ac:dyDescent="0.6">
      <c r="B25" s="33" t="s">
        <v>37</v>
      </c>
      <c r="C25" s="9">
        <v>25</v>
      </c>
      <c r="D25" s="22"/>
      <c r="E25" s="22"/>
      <c r="F25" s="22"/>
    </row>
    <row r="26" spans="2:9" ht="27.75" x14ac:dyDescent="0.65">
      <c r="B26" s="21" t="s">
        <v>38</v>
      </c>
      <c r="C26" s="15">
        <f>C23+C24+C25</f>
        <v>630</v>
      </c>
      <c r="D26" s="22"/>
      <c r="E26" s="17" t="s">
        <v>41</v>
      </c>
      <c r="F26" s="22"/>
    </row>
    <row r="27" spans="2:9" ht="26.25" x14ac:dyDescent="0.65">
      <c r="B27" s="33" t="s">
        <v>39</v>
      </c>
      <c r="C27" s="13">
        <f>F6</f>
        <v>75</v>
      </c>
      <c r="D27" s="28"/>
      <c r="E27" s="46" t="s">
        <v>49</v>
      </c>
      <c r="F27" s="46"/>
    </row>
    <row r="28" spans="2:9" ht="26.25" x14ac:dyDescent="0.65">
      <c r="B28" s="20" t="s">
        <v>40</v>
      </c>
      <c r="C28" s="15">
        <f>C26-C27</f>
        <v>555</v>
      </c>
      <c r="D28" s="22"/>
      <c r="E28" s="21" t="s">
        <v>48</v>
      </c>
      <c r="F28" s="45">
        <f>F13</f>
        <v>195</v>
      </c>
    </row>
    <row r="29" spans="2:9" x14ac:dyDescent="0.45">
      <c r="E29" s="22"/>
      <c r="F29" s="22"/>
    </row>
    <row r="31" spans="2:9" x14ac:dyDescent="0.45">
      <c r="I31" s="28"/>
    </row>
    <row r="33" spans="9:9" x14ac:dyDescent="0.45">
      <c r="I33" s="23"/>
    </row>
  </sheetData>
  <sheetProtection formatCells="0" formatColumns="0" formatRows="0" insertColumns="0" insertRows="0"/>
  <mergeCells count="6">
    <mergeCell ref="E27:F27"/>
    <mergeCell ref="C3:E3"/>
    <mergeCell ref="E15:F15"/>
    <mergeCell ref="B15:C15"/>
    <mergeCell ref="C2:E2"/>
    <mergeCell ref="C14:E14"/>
  </mergeCells>
  <hyperlinks>
    <hyperlink ref="E26" r:id="rId1" xr:uid="{93542F6A-6BE0-40C8-983C-D05E90F0A8E2}"/>
    <hyperlink ref="C14" r:id="rId2" xr:uid="{686A23E6-3CA2-4E21-83F8-50FDCEB4EF9D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74F7-0327-43C3-8CB2-CDE55E2AFE1F}">
  <sheetPr>
    <tabColor rgb="FF92D050"/>
  </sheetPr>
  <dimension ref="B1:J33"/>
  <sheetViews>
    <sheetView rightToLeft="1" zoomScale="90" zoomScaleNormal="90" workbookViewId="0">
      <pane ySplit="5" topLeftCell="A6" activePane="bottomLeft" state="frozen"/>
      <selection pane="bottomLeft" activeCell="C10" sqref="C10"/>
    </sheetView>
  </sheetViews>
  <sheetFormatPr defaultRowHeight="18" x14ac:dyDescent="0.45"/>
  <cols>
    <col min="1" max="1" width="1.125" style="22" customWidth="1"/>
    <col min="2" max="2" width="32.625" style="22" bestFit="1" customWidth="1"/>
    <col min="3" max="3" width="26.25" style="23" customWidth="1"/>
    <col min="4" max="4" width="23.75" style="23" bestFit="1" customWidth="1"/>
    <col min="5" max="5" width="29.875" style="23" customWidth="1"/>
    <col min="6" max="6" width="23.75" style="23" bestFit="1" customWidth="1"/>
    <col min="7" max="7" width="2" style="22" customWidth="1"/>
    <col min="8" max="8" width="20.25" style="22" bestFit="1" customWidth="1"/>
    <col min="9" max="9" width="17" style="22" customWidth="1"/>
    <col min="10" max="10" width="15.875" style="22" bestFit="1" customWidth="1"/>
    <col min="11" max="16384" width="9" style="22"/>
  </cols>
  <sheetData>
    <row r="1" spans="2:10" ht="7.5" customHeight="1" x14ac:dyDescent="0.45"/>
    <row r="2" spans="2:10" ht="21.75" customHeight="1" x14ac:dyDescent="0.6">
      <c r="C2" s="49" t="s">
        <v>18</v>
      </c>
      <c r="D2" s="49"/>
      <c r="E2" s="49"/>
    </row>
    <row r="3" spans="2:10" ht="24" x14ac:dyDescent="0.6">
      <c r="C3" s="47" t="s">
        <v>17</v>
      </c>
      <c r="D3" s="47"/>
      <c r="E3" s="47"/>
    </row>
    <row r="4" spans="2:10" ht="8.25" customHeight="1" x14ac:dyDescent="0.45"/>
    <row r="5" spans="2:10" s="26" customFormat="1" ht="24" x14ac:dyDescent="0.2">
      <c r="B5" s="24" t="s">
        <v>1</v>
      </c>
      <c r="C5" s="25" t="s">
        <v>0</v>
      </c>
      <c r="D5" s="25" t="s">
        <v>28</v>
      </c>
      <c r="E5" s="25" t="s">
        <v>29</v>
      </c>
      <c r="F5" s="25" t="s">
        <v>27</v>
      </c>
    </row>
    <row r="6" spans="2:10" ht="24" x14ac:dyDescent="0.6">
      <c r="B6" s="32" t="s">
        <v>2</v>
      </c>
      <c r="C6" s="9">
        <v>100</v>
      </c>
      <c r="D6" s="12">
        <f>E7+C25</f>
        <v>350</v>
      </c>
      <c r="E6" s="13">
        <f>C6+D6-F6</f>
        <v>300</v>
      </c>
      <c r="F6" s="10">
        <v>150</v>
      </c>
      <c r="J6" s="27"/>
    </row>
    <row r="7" spans="2:10" ht="24" x14ac:dyDescent="0.6">
      <c r="B7" s="32" t="s">
        <v>3</v>
      </c>
      <c r="C7" s="9"/>
      <c r="D7" s="13">
        <f>C20</f>
        <v>0</v>
      </c>
      <c r="E7" s="13">
        <f t="shared" ref="E7:E12" si="0">C7+D7-F7</f>
        <v>0</v>
      </c>
      <c r="F7" s="10"/>
      <c r="J7" s="28"/>
    </row>
    <row r="8" spans="2:10" ht="24" x14ac:dyDescent="0.6">
      <c r="B8" s="32" t="s">
        <v>4</v>
      </c>
      <c r="C8" s="9"/>
      <c r="D8" s="9"/>
      <c r="E8" s="13">
        <f t="shared" si="0"/>
        <v>0</v>
      </c>
      <c r="F8" s="10"/>
    </row>
    <row r="9" spans="2:10" ht="24" x14ac:dyDescent="0.6">
      <c r="B9" s="32" t="s">
        <v>5</v>
      </c>
      <c r="C9" s="9"/>
      <c r="D9" s="9"/>
      <c r="E9" s="13">
        <f t="shared" si="0"/>
        <v>0</v>
      </c>
      <c r="F9" s="10"/>
      <c r="J9" s="28"/>
    </row>
    <row r="10" spans="2:10" ht="24" x14ac:dyDescent="0.6">
      <c r="B10" s="32" t="s">
        <v>6</v>
      </c>
      <c r="C10" s="9"/>
      <c r="D10" s="9"/>
      <c r="E10" s="13">
        <f t="shared" si="0"/>
        <v>0</v>
      </c>
      <c r="F10" s="10"/>
      <c r="H10" s="28"/>
      <c r="I10" s="28"/>
      <c r="J10" s="28"/>
    </row>
    <row r="11" spans="2:10" ht="24" x14ac:dyDescent="0.6">
      <c r="B11" s="32" t="s">
        <v>44</v>
      </c>
      <c r="C11" s="9"/>
      <c r="D11" s="9"/>
      <c r="E11" s="13">
        <f t="shared" si="0"/>
        <v>0</v>
      </c>
      <c r="F11" s="10"/>
      <c r="H11" s="28"/>
      <c r="I11" s="28"/>
      <c r="J11" s="28"/>
    </row>
    <row r="12" spans="2:10" ht="24" x14ac:dyDescent="0.6">
      <c r="B12" s="32" t="s">
        <v>45</v>
      </c>
      <c r="C12" s="9"/>
      <c r="D12" s="9"/>
      <c r="E12" s="13">
        <f t="shared" si="0"/>
        <v>0</v>
      </c>
      <c r="F12" s="10"/>
      <c r="H12" s="28"/>
      <c r="I12" s="28"/>
      <c r="J12" s="28"/>
    </row>
    <row r="13" spans="2:10" ht="24" x14ac:dyDescent="0.6">
      <c r="B13" s="24" t="s">
        <v>7</v>
      </c>
      <c r="C13" s="18">
        <f>SUM(C6:C12)</f>
        <v>100</v>
      </c>
      <c r="D13" s="18">
        <f>SUM(D6:D12)</f>
        <v>350</v>
      </c>
      <c r="E13" s="18">
        <f>SUM(E6:E12)</f>
        <v>300</v>
      </c>
      <c r="F13" s="18">
        <f>SUM(F6:F12)</f>
        <v>150</v>
      </c>
      <c r="H13" s="28"/>
    </row>
    <row r="14" spans="2:10" s="35" customFormat="1" ht="36" customHeight="1" x14ac:dyDescent="0.2">
      <c r="C14" s="50" t="s">
        <v>41</v>
      </c>
      <c r="D14" s="50"/>
      <c r="E14" s="50"/>
      <c r="F14" s="36"/>
    </row>
    <row r="15" spans="2:10" ht="26.25" x14ac:dyDescent="0.65">
      <c r="B15" s="48" t="s">
        <v>15</v>
      </c>
      <c r="C15" s="48"/>
      <c r="E15" s="46" t="s">
        <v>16</v>
      </c>
      <c r="F15" s="46"/>
    </row>
    <row r="16" spans="2:10" ht="5.25" customHeight="1" x14ac:dyDescent="0.6">
      <c r="B16" s="29"/>
      <c r="C16" s="19"/>
      <c r="E16" s="30"/>
      <c r="F16" s="30"/>
    </row>
    <row r="17" spans="2:9" ht="24.75" x14ac:dyDescent="0.6">
      <c r="B17" s="33" t="s">
        <v>32</v>
      </c>
      <c r="C17" s="13">
        <f>E8</f>
        <v>0</v>
      </c>
      <c r="D17" s="22"/>
      <c r="E17" s="21" t="s">
        <v>9</v>
      </c>
      <c r="F17" s="11">
        <v>420</v>
      </c>
    </row>
    <row r="18" spans="2:9" ht="27.75" x14ac:dyDescent="0.65">
      <c r="B18" s="33" t="s">
        <v>13</v>
      </c>
      <c r="C18" s="9"/>
      <c r="D18" s="31"/>
      <c r="E18" s="20" t="s">
        <v>10</v>
      </c>
      <c r="F18" s="45">
        <f>C28</f>
        <v>300</v>
      </c>
    </row>
    <row r="19" spans="2:9" ht="24" x14ac:dyDescent="0.6">
      <c r="B19" s="33" t="s">
        <v>8</v>
      </c>
      <c r="C19" s="9"/>
      <c r="D19" s="22"/>
      <c r="E19" s="14" t="s">
        <v>42</v>
      </c>
      <c r="F19" s="14">
        <f>F17-F18</f>
        <v>120</v>
      </c>
    </row>
    <row r="20" spans="2:9" ht="24.75" x14ac:dyDescent="0.6">
      <c r="B20" s="34" t="s">
        <v>12</v>
      </c>
      <c r="C20" s="14">
        <f>C17+C18+C19</f>
        <v>0</v>
      </c>
      <c r="D20" s="22"/>
      <c r="E20" s="21" t="s">
        <v>30</v>
      </c>
      <c r="F20" s="11"/>
    </row>
    <row r="21" spans="2:9" ht="24.75" x14ac:dyDescent="0.6">
      <c r="B21" s="33" t="s">
        <v>33</v>
      </c>
      <c r="C21" s="13">
        <f>C7</f>
        <v>0</v>
      </c>
      <c r="D21" s="22"/>
      <c r="E21" s="20" t="s">
        <v>43</v>
      </c>
      <c r="F21" s="11"/>
    </row>
    <row r="22" spans="2:9" ht="24.75" x14ac:dyDescent="0.6">
      <c r="B22" s="33" t="s">
        <v>34</v>
      </c>
      <c r="C22" s="13">
        <f>F7</f>
        <v>0</v>
      </c>
      <c r="D22" s="28"/>
      <c r="E22" s="20" t="s">
        <v>31</v>
      </c>
      <c r="F22" s="11"/>
    </row>
    <row r="23" spans="2:9" ht="24.75" x14ac:dyDescent="0.6">
      <c r="B23" s="20" t="s">
        <v>35</v>
      </c>
      <c r="C23" s="15">
        <f>C20+C21-C22</f>
        <v>0</v>
      </c>
      <c r="D23" s="22"/>
      <c r="E23" s="20" t="s">
        <v>11</v>
      </c>
      <c r="F23" s="11"/>
    </row>
    <row r="24" spans="2:9" ht="24.75" x14ac:dyDescent="0.6">
      <c r="B24" s="33" t="s">
        <v>36</v>
      </c>
      <c r="C24" s="13">
        <f>C6</f>
        <v>100</v>
      </c>
      <c r="D24" s="22"/>
      <c r="E24" s="14" t="s">
        <v>14</v>
      </c>
      <c r="F24" s="16">
        <f>F19+F20-F21-F22-F23</f>
        <v>120</v>
      </c>
    </row>
    <row r="25" spans="2:9" ht="24" x14ac:dyDescent="0.6">
      <c r="B25" s="33" t="s">
        <v>37</v>
      </c>
      <c r="C25" s="9">
        <v>350</v>
      </c>
      <c r="D25" s="22"/>
      <c r="E25" s="22"/>
      <c r="F25" s="22"/>
    </row>
    <row r="26" spans="2:9" ht="27.75" x14ac:dyDescent="0.65">
      <c r="B26" s="21" t="s">
        <v>38</v>
      </c>
      <c r="C26" s="15">
        <f>C23+C24+C25</f>
        <v>450</v>
      </c>
      <c r="D26" s="22"/>
      <c r="E26" s="17" t="s">
        <v>41</v>
      </c>
      <c r="F26" s="22"/>
    </row>
    <row r="27" spans="2:9" ht="26.25" x14ac:dyDescent="0.65">
      <c r="B27" s="33" t="s">
        <v>39</v>
      </c>
      <c r="C27" s="13">
        <f>F6</f>
        <v>150</v>
      </c>
      <c r="D27" s="28"/>
      <c r="E27" s="46" t="s">
        <v>49</v>
      </c>
      <c r="F27" s="46"/>
    </row>
    <row r="28" spans="2:9" ht="26.25" x14ac:dyDescent="0.65">
      <c r="B28" s="20" t="s">
        <v>40</v>
      </c>
      <c r="C28" s="15">
        <f>C26-C27</f>
        <v>300</v>
      </c>
      <c r="D28" s="22"/>
      <c r="E28" s="21" t="s">
        <v>48</v>
      </c>
      <c r="F28" s="45">
        <f>F13</f>
        <v>150</v>
      </c>
    </row>
    <row r="29" spans="2:9" x14ac:dyDescent="0.45">
      <c r="E29" s="22"/>
      <c r="F29" s="22"/>
    </row>
    <row r="31" spans="2:9" x14ac:dyDescent="0.45">
      <c r="I31" s="28"/>
    </row>
    <row r="33" spans="9:9" x14ac:dyDescent="0.45">
      <c r="I33" s="23"/>
    </row>
  </sheetData>
  <sheetProtection formatCells="0" formatColumns="0" formatRows="0" insertColumns="0" insertRows="0"/>
  <mergeCells count="6">
    <mergeCell ref="E27:F27"/>
    <mergeCell ref="C2:E2"/>
    <mergeCell ref="C3:E3"/>
    <mergeCell ref="C14:E14"/>
    <mergeCell ref="B15:C15"/>
    <mergeCell ref="E15:F15"/>
  </mergeCells>
  <hyperlinks>
    <hyperlink ref="E26" r:id="rId1" xr:uid="{4330499D-63CF-411B-88F4-FB20EA0310A9}"/>
    <hyperlink ref="C14" r:id="rId2" xr:uid="{9D337119-1AAE-430D-BE67-78EE437A1B42}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E49E-6A8E-4EEC-93F0-F079AEE1A813}">
  <dimension ref="B1:G17"/>
  <sheetViews>
    <sheetView rightToLeft="1" topLeftCell="A2" zoomScale="98" zoomScaleNormal="98" workbookViewId="0">
      <selection activeCell="C4" sqref="C4:C8"/>
    </sheetView>
  </sheetViews>
  <sheetFormatPr defaultRowHeight="27.75" x14ac:dyDescent="0.65"/>
  <cols>
    <col min="1" max="1" width="2.125" style="1" customWidth="1"/>
    <col min="2" max="2" width="32.125" style="1" bestFit="1" customWidth="1"/>
    <col min="3" max="3" width="26.625" style="1" bestFit="1" customWidth="1"/>
    <col min="4" max="5" width="9" style="1"/>
    <col min="6" max="6" width="13.5" style="1" bestFit="1" customWidth="1"/>
    <col min="7" max="7" width="19.625" style="37" bestFit="1" customWidth="1"/>
    <col min="8" max="16384" width="9" style="1"/>
  </cols>
  <sheetData>
    <row r="1" spans="2:7" ht="5.25" customHeight="1" x14ac:dyDescent="0.65"/>
    <row r="2" spans="2:7" ht="30" x14ac:dyDescent="0.75">
      <c r="B2" s="52" t="s">
        <v>19</v>
      </c>
      <c r="C2" s="52"/>
    </row>
    <row r="3" spans="2:7" ht="3.75" customHeight="1" x14ac:dyDescent="0.65"/>
    <row r="4" spans="2:7" x14ac:dyDescent="0.65">
      <c r="B4" s="3" t="s">
        <v>20</v>
      </c>
      <c r="C4" s="4">
        <v>367953558678</v>
      </c>
    </row>
    <row r="5" spans="2:7" x14ac:dyDescent="0.65">
      <c r="B5" s="3" t="s">
        <v>21</v>
      </c>
      <c r="C5" s="4">
        <v>26571064615</v>
      </c>
    </row>
    <row r="6" spans="2:7" x14ac:dyDescent="0.65">
      <c r="B6" s="3" t="s">
        <v>22</v>
      </c>
      <c r="C6" s="4">
        <f>C4-C5</f>
        <v>341382494063</v>
      </c>
      <c r="F6" s="2"/>
      <c r="G6" s="38"/>
    </row>
    <row r="7" spans="2:7" x14ac:dyDescent="0.65">
      <c r="B7" s="3"/>
      <c r="C7" s="3"/>
      <c r="G7" s="38"/>
    </row>
    <row r="8" spans="2:7" x14ac:dyDescent="0.65">
      <c r="B8" s="3" t="s">
        <v>23</v>
      </c>
      <c r="C8" s="5">
        <f>221241001123-18686226044</f>
        <v>202554775079</v>
      </c>
    </row>
    <row r="9" spans="2:7" x14ac:dyDescent="0.65">
      <c r="B9" s="7" t="s">
        <v>46</v>
      </c>
      <c r="C9" s="8">
        <f>C6</f>
        <v>341382494063</v>
      </c>
    </row>
    <row r="10" spans="2:7" x14ac:dyDescent="0.65">
      <c r="B10" s="3"/>
      <c r="C10" s="5"/>
      <c r="F10" s="2"/>
      <c r="G10" s="38"/>
    </row>
    <row r="11" spans="2:7" x14ac:dyDescent="0.65">
      <c r="B11" s="3" t="s">
        <v>24</v>
      </c>
      <c r="C11" s="6">
        <f>C9/C8-1</f>
        <v>0.68538359033922891</v>
      </c>
      <c r="F11" s="2"/>
      <c r="G11" s="38"/>
    </row>
    <row r="12" spans="2:7" x14ac:dyDescent="0.65">
      <c r="B12" s="3" t="s">
        <v>25</v>
      </c>
      <c r="C12" s="6">
        <f>(C11-0.35)/10</f>
        <v>3.3538359033922896E-2</v>
      </c>
      <c r="F12" s="2"/>
      <c r="G12" s="38"/>
    </row>
    <row r="13" spans="2:7" x14ac:dyDescent="0.65">
      <c r="F13" s="2"/>
      <c r="G13" s="38"/>
    </row>
    <row r="14" spans="2:7" x14ac:dyDescent="0.65">
      <c r="B14" s="51" t="s">
        <v>26</v>
      </c>
      <c r="C14" s="51"/>
      <c r="F14" s="2"/>
      <c r="G14" s="38"/>
    </row>
    <row r="15" spans="2:7" x14ac:dyDescent="0.65">
      <c r="B15" s="39">
        <v>18.75</v>
      </c>
      <c r="C15" s="40">
        <v>25</v>
      </c>
      <c r="D15" s="2"/>
      <c r="E15" s="2"/>
    </row>
    <row r="16" spans="2:7" ht="30" x14ac:dyDescent="0.65">
      <c r="B16" s="41">
        <f>B15*C16/C15</f>
        <v>2.25</v>
      </c>
      <c r="C16" s="42">
        <f>ROUND(C12,2)*100</f>
        <v>3</v>
      </c>
      <c r="D16" s="2"/>
      <c r="E16" s="2"/>
    </row>
    <row r="17" spans="6:7" x14ac:dyDescent="0.65">
      <c r="F17" s="2"/>
      <c r="G17" s="38"/>
    </row>
  </sheetData>
  <mergeCells count="2">
    <mergeCell ref="B14:C14"/>
    <mergeCell ref="B2:C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8B07-394F-429E-A43F-2FE80FF76CBB}">
  <dimension ref="B1:G17"/>
  <sheetViews>
    <sheetView rightToLeft="1" zoomScale="98" zoomScaleNormal="98" workbookViewId="0">
      <selection activeCell="C4" sqref="C4"/>
    </sheetView>
  </sheetViews>
  <sheetFormatPr defaultRowHeight="27.75" x14ac:dyDescent="0.65"/>
  <cols>
    <col min="1" max="1" width="2.125" style="1" customWidth="1"/>
    <col min="2" max="2" width="32.125" style="1" bestFit="1" customWidth="1"/>
    <col min="3" max="3" width="26.625" style="1" bestFit="1" customWidth="1"/>
    <col min="4" max="5" width="9" style="1"/>
    <col min="6" max="6" width="24.875" style="1" bestFit="1" customWidth="1"/>
    <col min="7" max="7" width="19.625" style="37" bestFit="1" customWidth="1"/>
    <col min="8" max="16384" width="9" style="1"/>
  </cols>
  <sheetData>
    <row r="1" spans="2:7" ht="5.25" customHeight="1" x14ac:dyDescent="0.65"/>
    <row r="2" spans="2:7" ht="30" x14ac:dyDescent="0.75">
      <c r="B2" s="52" t="s">
        <v>19</v>
      </c>
      <c r="C2" s="52"/>
    </row>
    <row r="3" spans="2:7" ht="3.75" customHeight="1" x14ac:dyDescent="0.65"/>
    <row r="4" spans="2:7" x14ac:dyDescent="0.65">
      <c r="B4" s="3" t="s">
        <v>20</v>
      </c>
      <c r="C4" s="4">
        <v>367953558678</v>
      </c>
    </row>
    <row r="5" spans="2:7" x14ac:dyDescent="0.65">
      <c r="B5" s="3" t="s">
        <v>21</v>
      </c>
      <c r="C5" s="4">
        <v>26571064615</v>
      </c>
    </row>
    <row r="6" spans="2:7" x14ac:dyDescent="0.65">
      <c r="B6" s="3" t="s">
        <v>22</v>
      </c>
      <c r="C6" s="4">
        <v>341382494063</v>
      </c>
      <c r="F6" s="2"/>
      <c r="G6" s="38"/>
    </row>
    <row r="7" spans="2:7" x14ac:dyDescent="0.65">
      <c r="B7" s="3"/>
      <c r="C7" s="3"/>
      <c r="G7" s="38"/>
    </row>
    <row r="8" spans="2:7" x14ac:dyDescent="0.65">
      <c r="B8" s="3" t="s">
        <v>23</v>
      </c>
      <c r="C8" s="5">
        <v>202554775079</v>
      </c>
      <c r="F8" s="43"/>
      <c r="G8" s="44"/>
    </row>
    <row r="9" spans="2:7" x14ac:dyDescent="0.65">
      <c r="B9" s="7" t="s">
        <v>46</v>
      </c>
      <c r="C9" s="8">
        <f>C6</f>
        <v>341382494063</v>
      </c>
    </row>
    <row r="10" spans="2:7" x14ac:dyDescent="0.65">
      <c r="B10" s="3"/>
      <c r="C10" s="5"/>
      <c r="F10" s="2"/>
      <c r="G10" s="38"/>
    </row>
    <row r="11" spans="2:7" x14ac:dyDescent="0.65">
      <c r="B11" s="3" t="s">
        <v>24</v>
      </c>
      <c r="C11" s="6">
        <f>C9/C8-1</f>
        <v>0.68538359033922891</v>
      </c>
      <c r="F11" s="2"/>
      <c r="G11" s="38"/>
    </row>
    <row r="12" spans="2:7" x14ac:dyDescent="0.65">
      <c r="B12" s="3" t="s">
        <v>47</v>
      </c>
      <c r="C12" s="6">
        <f>(C11-0.45)/10</f>
        <v>2.3538359033922891E-2</v>
      </c>
      <c r="F12" s="2"/>
      <c r="G12" s="38"/>
    </row>
    <row r="13" spans="2:7" x14ac:dyDescent="0.65">
      <c r="F13" s="2"/>
      <c r="G13" s="38"/>
    </row>
    <row r="14" spans="2:7" x14ac:dyDescent="0.65">
      <c r="B14" s="51" t="s">
        <v>26</v>
      </c>
      <c r="C14" s="51"/>
      <c r="F14" s="2"/>
      <c r="G14" s="38"/>
    </row>
    <row r="15" spans="2:7" x14ac:dyDescent="0.65">
      <c r="B15" s="39">
        <v>18.75</v>
      </c>
      <c r="C15" s="40">
        <v>25</v>
      </c>
      <c r="D15" s="2"/>
      <c r="E15" s="2"/>
    </row>
    <row r="16" spans="2:7" ht="30" x14ac:dyDescent="0.65">
      <c r="B16" s="41">
        <f>B15*C16/C15</f>
        <v>1.5</v>
      </c>
      <c r="C16" s="42">
        <f>ROUND(C12,2)*100</f>
        <v>2</v>
      </c>
      <c r="D16" s="2"/>
      <c r="E16" s="2"/>
    </row>
    <row r="17" spans="6:7" x14ac:dyDescent="0.65">
      <c r="F17" s="2"/>
      <c r="G17" s="38"/>
    </row>
  </sheetData>
  <mergeCells count="2">
    <mergeCell ref="B2:C2"/>
    <mergeCell ref="B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بهاي تمام شده</vt:lpstr>
      <vt:lpstr>بهاي تمام شده بازرگاني</vt:lpstr>
      <vt:lpstr>محاسبه بخشودگي 403</vt:lpstr>
      <vt:lpstr>محاسبه بخشودگي 404</vt:lpstr>
      <vt:lpstr>'بهاي تمام شده'!Print_Area</vt:lpstr>
      <vt:lpstr>'بهاي تمام شده بازرگاني'!Print_Area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NikLine</dc:creator>
  <cp:lastModifiedBy>Amir Khalili</cp:lastModifiedBy>
  <cp:lastPrinted>2024-01-16T09:53:04Z</cp:lastPrinted>
  <dcterms:created xsi:type="dcterms:W3CDTF">2022-07-20T14:12:23Z</dcterms:created>
  <dcterms:modified xsi:type="dcterms:W3CDTF">2026-09-14T06:26:16Z</dcterms:modified>
</cp:coreProperties>
</file>