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ontrolForms\"/>
    </mc:Choice>
  </mc:AlternateContent>
  <xr:revisionPtr revIDLastSave="0" documentId="13_ncr:1_{A195CD56-C376-4D1E-A655-D1ED6D307C89}" xr6:coauthVersionLast="47" xr6:coauthVersionMax="47" xr10:uidLastSave="{00000000-0000-0000-0000-000000000000}"/>
  <bookViews>
    <workbookView xWindow="-120" yWindow="-120" windowWidth="21840" windowHeight="13140" tabRatio="780" xr2:uid="{00000000-000D-0000-FFFF-FFFF00000000}"/>
  </bookViews>
  <sheets>
    <sheet name="بهاي تمام شده" sheetId="12" r:id="rId1"/>
    <sheet name="محاسبه بخشودگي" sheetId="13" r:id="rId2"/>
  </sheets>
  <definedNames>
    <definedName name="_xlnm.Print_Area" localSheetId="0">'بهاي تمام شده'!$B$1:$F$11</definedName>
  </definedNames>
  <calcPr calcId="181029"/>
</workbook>
</file>

<file path=xl/calcChain.xml><?xml version="1.0" encoding="utf-8"?>
<calcChain xmlns="http://schemas.openxmlformats.org/spreadsheetml/2006/main">
  <c r="B16" i="13" l="1"/>
  <c r="C12" i="13"/>
  <c r="C11" i="13"/>
  <c r="C6" i="13"/>
  <c r="C20" i="12" l="1"/>
  <c r="E10" i="12" l="1"/>
  <c r="C25" i="12" l="1"/>
  <c r="C22" i="12"/>
  <c r="C11" i="12" l="1"/>
  <c r="E8" i="12" l="1"/>
  <c r="C15" i="12" s="1"/>
  <c r="E9" i="12"/>
  <c r="F11" i="12" l="1"/>
  <c r="C18" i="12" l="1"/>
  <c r="C21" i="12" l="1"/>
  <c r="C24" i="12" s="1"/>
  <c r="C26" i="12" s="1"/>
  <c r="F16" i="12" s="1"/>
  <c r="D7" i="12"/>
  <c r="E7" i="12" s="1"/>
  <c r="D6" i="12" s="1"/>
  <c r="E6" i="12" l="1"/>
  <c r="E11" i="12" s="1"/>
  <c r="D11" i="12"/>
  <c r="F20" i="12"/>
</calcChain>
</file>

<file path=xl/sharedStrings.xml><?xml version="1.0" encoding="utf-8"?>
<sst xmlns="http://schemas.openxmlformats.org/spreadsheetml/2006/main" count="43" uniqueCount="43">
  <si>
    <t>اول دوره</t>
  </si>
  <si>
    <t>عنوان</t>
  </si>
  <si>
    <t xml:space="preserve">کالای ساخته شده	</t>
  </si>
  <si>
    <t xml:space="preserve">کالای در جریان ساخت	</t>
  </si>
  <si>
    <t xml:space="preserve">مواد اولیه مستقیم	</t>
  </si>
  <si>
    <t xml:space="preserve">مواد کمکی و بسته‌بندی	</t>
  </si>
  <si>
    <t xml:space="preserve">قطعات و لوازم یدکی	</t>
  </si>
  <si>
    <t>جمع کل</t>
  </si>
  <si>
    <t>سربار</t>
  </si>
  <si>
    <t>فروش</t>
  </si>
  <si>
    <t>بهای تمام شده</t>
  </si>
  <si>
    <t>هزینه مالی</t>
  </si>
  <si>
    <t>هزینه های تولید</t>
  </si>
  <si>
    <t xml:space="preserve">دستمزد </t>
  </si>
  <si>
    <t>سود يا زيان</t>
  </si>
  <si>
    <t xml:space="preserve"> جدول 11 بهاي تمام شده</t>
  </si>
  <si>
    <t>جدول 14 صورت سود و زيان</t>
  </si>
  <si>
    <t>جدول 8 - گردش موجودي كالا</t>
  </si>
  <si>
    <t>گروه نيك لاين</t>
  </si>
  <si>
    <t>محاسبه تبصره 7 ماده 105</t>
  </si>
  <si>
    <t>سود و زيان قبل كسر معافيت</t>
  </si>
  <si>
    <t>معافيت ها</t>
  </si>
  <si>
    <t>سود و زيان مشمول ماليات</t>
  </si>
  <si>
    <t>درآمد مشمول ماليات سال 1402</t>
  </si>
  <si>
    <t>درآمد مشمول ماليات سال 1403</t>
  </si>
  <si>
    <t>درصد افزايش درآمد به سال قبل</t>
  </si>
  <si>
    <t>نرخ افزايش مازاد 35 درصد</t>
  </si>
  <si>
    <t>تناسب بخشودگي</t>
  </si>
  <si>
    <t>مانده پايان دوره</t>
  </si>
  <si>
    <t>مبلغ وارده</t>
  </si>
  <si>
    <t>بهاي تمام شده</t>
  </si>
  <si>
    <t>سایر درآمدها</t>
  </si>
  <si>
    <t>هزینه عمومی و اداري و فروش</t>
  </si>
  <si>
    <t>مواد مستقیم مصرفي</t>
  </si>
  <si>
    <t xml:space="preserve">موجودي اول دوره در جریان ساخت </t>
  </si>
  <si>
    <t xml:space="preserve">موجودي پايان دوره در جریان ساخت </t>
  </si>
  <si>
    <t>بهاي تمام شده کالای تولید شده</t>
  </si>
  <si>
    <t>موجودي اول دوره كالاي ساخته شده</t>
  </si>
  <si>
    <t>كالاي (محصول) خريداري شده دوره</t>
  </si>
  <si>
    <t>كالاي آماده فروش</t>
  </si>
  <si>
    <t>موجودي كالاي پایان دوره</t>
  </si>
  <si>
    <t>بهای تمام شده كالاي فروش رفته</t>
  </si>
  <si>
    <t>آموزش اظهارنامه عملكرد و نكات كنترلي سامانه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</si>
</sst>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5" formatCode="_-* #,##0_-;_-* #,##0\-;_-* &quot;-&quot;??_-;_-@_-"/>
  </numFmts>
  <fonts count="28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theme="1"/>
      <name val="B Nazanin"/>
      <charset val="178"/>
    </font>
    <font>
      <sz val="11"/>
      <color rgb="FF9C6500"/>
      <name val="Arial"/>
      <family val="2"/>
      <charset val="178"/>
      <scheme val="minor"/>
    </font>
    <font>
      <b/>
      <sz val="11"/>
      <color theme="1"/>
      <name val="B Nazanin"/>
      <charset val="178"/>
    </font>
    <font>
      <sz val="18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  <font>
      <u/>
      <sz val="11"/>
      <color theme="10"/>
      <name val="Arial"/>
      <family val="2"/>
      <charset val="178"/>
      <scheme val="minor"/>
    </font>
    <font>
      <u/>
      <sz val="18"/>
      <color theme="10"/>
      <name val="B Nazanin"/>
      <charset val="17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0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40">
    <xf numFmtId="0" fontId="0" fillId="0" borderId="0" xfId="0"/>
    <xf numFmtId="0" fontId="20" fillId="33" borderId="10" xfId="0" applyFont="1" applyFill="1" applyBorder="1"/>
    <xf numFmtId="0" fontId="21" fillId="0" borderId="0" xfId="0" applyFont="1"/>
    <xf numFmtId="3" fontId="21" fillId="0" borderId="0" xfId="0" applyNumberFormat="1" applyFont="1"/>
    <xf numFmtId="0" fontId="21" fillId="0" borderId="10" xfId="0" applyFont="1" applyBorder="1"/>
    <xf numFmtId="0" fontId="21" fillId="34" borderId="10" xfId="0" applyFont="1" applyFill="1" applyBorder="1"/>
    <xf numFmtId="3" fontId="21" fillId="0" borderId="10" xfId="0" applyNumberFormat="1" applyFont="1" applyBorder="1"/>
    <xf numFmtId="164" fontId="21" fillId="0" borderId="10" xfId="1" applyNumberFormat="1" applyFont="1" applyBorder="1"/>
    <xf numFmtId="43" fontId="21" fillId="0" borderId="10" xfId="1" applyFont="1" applyBorder="1"/>
    <xf numFmtId="0" fontId="18" fillId="0" borderId="0" xfId="0" applyFont="1"/>
    <xf numFmtId="164" fontId="18" fillId="0" borderId="0" xfId="1" applyNumberFormat="1" applyFont="1"/>
    <xf numFmtId="165" fontId="18" fillId="0" borderId="0" xfId="0" applyNumberFormat="1" applyFont="1"/>
    <xf numFmtId="164" fontId="18" fillId="0" borderId="0" xfId="0" applyNumberFormat="1" applyFont="1"/>
    <xf numFmtId="164" fontId="23" fillId="0" borderId="10" xfId="1" applyNumberFormat="1" applyFont="1" applyBorder="1"/>
    <xf numFmtId="165" fontId="23" fillId="0" borderId="10" xfId="1" applyNumberFormat="1" applyFont="1" applyBorder="1"/>
    <xf numFmtId="164" fontId="22" fillId="33" borderId="10" xfId="1" applyNumberFormat="1" applyFont="1" applyFill="1" applyBorder="1"/>
    <xf numFmtId="0" fontId="23" fillId="0" borderId="10" xfId="0" applyFont="1" applyBorder="1"/>
    <xf numFmtId="164" fontId="23" fillId="37" borderId="10" xfId="1" applyNumberFormat="1" applyFont="1" applyFill="1" applyBorder="1"/>
    <xf numFmtId="164" fontId="25" fillId="0" borderId="10" xfId="1" applyNumberFormat="1" applyFont="1" applyBorder="1"/>
    <xf numFmtId="164" fontId="25" fillId="35" borderId="10" xfId="1" applyNumberFormat="1" applyFont="1" applyFill="1" applyBorder="1"/>
    <xf numFmtId="164" fontId="25" fillId="36" borderId="10" xfId="1" applyNumberFormat="1" applyFont="1" applyFill="1" applyBorder="1"/>
    <xf numFmtId="0" fontId="22" fillId="33" borderId="10" xfId="0" applyFont="1" applyFill="1" applyBorder="1" applyAlignment="1">
      <alignment horizontal="center" vertical="center"/>
    </xf>
    <xf numFmtId="164" fontId="22" fillId="33" borderId="10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5" fillId="37" borderId="10" xfId="1" applyNumberFormat="1" applyFont="1" applyFill="1" applyBorder="1"/>
    <xf numFmtId="165" fontId="23" fillId="37" borderId="10" xfId="1" applyNumberFormat="1" applyFont="1" applyFill="1" applyBorder="1"/>
    <xf numFmtId="164" fontId="25" fillId="38" borderId="10" xfId="1" applyNumberFormat="1" applyFont="1" applyFill="1" applyBorder="1"/>
    <xf numFmtId="164" fontId="22" fillId="37" borderId="10" xfId="1" applyNumberFormat="1" applyFont="1" applyFill="1" applyBorder="1"/>
    <xf numFmtId="164" fontId="22" fillId="37" borderId="10" xfId="0" applyNumberFormat="1" applyFont="1" applyFill="1" applyBorder="1"/>
    <xf numFmtId="164" fontId="23" fillId="39" borderId="10" xfId="1" applyNumberFormat="1" applyFont="1" applyFill="1" applyBorder="1"/>
    <xf numFmtId="164" fontId="22" fillId="38" borderId="10" xfId="1" applyNumberFormat="1" applyFont="1" applyFill="1" applyBorder="1"/>
    <xf numFmtId="164" fontId="22" fillId="35" borderId="10" xfId="1" applyNumberFormat="1" applyFont="1" applyFill="1" applyBorder="1"/>
    <xf numFmtId="0" fontId="23" fillId="40" borderId="10" xfId="0" applyFont="1" applyFill="1" applyBorder="1"/>
    <xf numFmtId="164" fontId="22" fillId="33" borderId="0" xfId="1" applyNumberFormat="1" applyFont="1" applyFill="1" applyAlignment="1">
      <alignment horizontal="center"/>
    </xf>
    <xf numFmtId="164" fontId="24" fillId="33" borderId="10" xfId="1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164" fontId="22" fillId="0" borderId="0" xfId="1" applyNumberFormat="1" applyFont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27" fillId="0" borderId="0" xfId="50" applyFont="1"/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4" xr:uid="{00000000-0005-0000-0000-00000D000000}"/>
    <cellStyle name="60% - Accent2" xfId="26" builtinId="36" customBuiltin="1"/>
    <cellStyle name="60% - Accent2 2" xfId="45" xr:uid="{00000000-0005-0000-0000-00000F000000}"/>
    <cellStyle name="60% - Accent3" xfId="30" builtinId="40" customBuiltin="1"/>
    <cellStyle name="60% - Accent3 2" xfId="46" xr:uid="{00000000-0005-0000-0000-000011000000}"/>
    <cellStyle name="60% - Accent4" xfId="34" builtinId="44" customBuiltin="1"/>
    <cellStyle name="60% - Accent4 2" xfId="47" xr:uid="{00000000-0005-0000-0000-000013000000}"/>
    <cellStyle name="60% - Accent5" xfId="38" builtinId="48" customBuiltin="1"/>
    <cellStyle name="60% - Accent5 2" xfId="48" xr:uid="{00000000-0005-0000-0000-000015000000}"/>
    <cellStyle name="60% - Accent6" xfId="42" builtinId="52" customBuiltin="1"/>
    <cellStyle name="60% - Accent6 2" xfId="49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50" builtinId="8"/>
    <cellStyle name="Input" xfId="10" builtinId="20" customBuiltin="1"/>
    <cellStyle name="Linked Cell" xfId="13" builtinId="24" customBuiltin="1"/>
    <cellStyle name="Neutral" xfId="9" builtinId="28" customBuiltin="1"/>
    <cellStyle name="Neutral 2" xfId="43" xr:uid="{00000000-0005-0000-0000-00002B000000}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CD0D0"/>
      <color rgb="FFF88C8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264583</xdr:colOff>
      <xdr:row>1</xdr:row>
      <xdr:rowOff>264583</xdr:rowOff>
    </xdr:from>
    <xdr:to>
      <xdr:col>5</xdr:col>
      <xdr:colOff>1502833</xdr:colOff>
      <xdr:row>2</xdr:row>
      <xdr:rowOff>294216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EC55A-FE56-4775-A18D-3A7C14D5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7895083" y="359833"/>
          <a:ext cx="1238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</xdr:row>
      <xdr:rowOff>264583</xdr:rowOff>
    </xdr:from>
    <xdr:to>
      <xdr:col>1</xdr:col>
      <xdr:colOff>1619250</xdr:colOff>
      <xdr:row>2</xdr:row>
      <xdr:rowOff>294216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F4CB19-6D70-48D7-B1B4-79F77050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5874916" y="359833"/>
          <a:ext cx="1238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1571625</xdr:colOff>
      <xdr:row>12</xdr:row>
      <xdr:rowOff>47625</xdr:rowOff>
    </xdr:from>
    <xdr:to>
      <xdr:col>2</xdr:col>
      <xdr:colOff>361950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9456A-4689-45F7-86FA-D5C6F43D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442475" y="3686175"/>
          <a:ext cx="1238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ikline.ir/pages/TrainingPackage/20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31"/>
  <sheetViews>
    <sheetView rightToLeft="1" tabSelected="1" zoomScale="90" zoomScaleNormal="90" workbookViewId="0">
      <pane ySplit="5" topLeftCell="A6" activePane="bottomLeft" state="frozen"/>
      <selection pane="bottomLeft" activeCell="D22" sqref="D22"/>
    </sheetView>
  </sheetViews>
  <sheetFormatPr defaultRowHeight="18" x14ac:dyDescent="0.45"/>
  <cols>
    <col min="1" max="1" width="1.125" style="9" customWidth="1"/>
    <col min="2" max="2" width="29" style="9" bestFit="1" customWidth="1"/>
    <col min="3" max="3" width="26.25" style="10" customWidth="1"/>
    <col min="4" max="4" width="21.125" style="10" customWidth="1"/>
    <col min="5" max="5" width="29.875" style="10" customWidth="1"/>
    <col min="6" max="6" width="22.5" style="10" customWidth="1"/>
    <col min="7" max="7" width="2" style="9" customWidth="1"/>
    <col min="8" max="8" width="14.25" style="9" bestFit="1" customWidth="1"/>
    <col min="9" max="9" width="17" style="9" customWidth="1"/>
    <col min="10" max="10" width="15.875" style="9" bestFit="1" customWidth="1"/>
    <col min="11" max="16384" width="9" style="9"/>
  </cols>
  <sheetData>
    <row r="1" spans="2:10" ht="7.5" customHeight="1" x14ac:dyDescent="0.45"/>
    <row r="2" spans="2:10" ht="21.75" customHeight="1" x14ac:dyDescent="0.6">
      <c r="C2" s="36" t="s">
        <v>18</v>
      </c>
      <c r="D2" s="36"/>
      <c r="E2" s="36"/>
    </row>
    <row r="3" spans="2:10" ht="24" x14ac:dyDescent="0.6">
      <c r="C3" s="33" t="s">
        <v>17</v>
      </c>
      <c r="D3" s="33"/>
      <c r="E3" s="33"/>
    </row>
    <row r="4" spans="2:10" ht="8.25" customHeight="1" x14ac:dyDescent="0.45"/>
    <row r="5" spans="2:10" s="23" customFormat="1" ht="24" x14ac:dyDescent="0.2">
      <c r="B5" s="21" t="s">
        <v>1</v>
      </c>
      <c r="C5" s="22" t="s">
        <v>0</v>
      </c>
      <c r="D5" s="22" t="s">
        <v>29</v>
      </c>
      <c r="E5" s="22" t="s">
        <v>30</v>
      </c>
      <c r="F5" s="22" t="s">
        <v>28</v>
      </c>
    </row>
    <row r="6" spans="2:10" ht="22.5" x14ac:dyDescent="0.55000000000000004">
      <c r="B6" s="32" t="s">
        <v>2</v>
      </c>
      <c r="C6" s="13">
        <v>5290972755</v>
      </c>
      <c r="D6" s="25">
        <f>E7</f>
        <v>20969158331.032017</v>
      </c>
      <c r="E6" s="17">
        <f>C6+D6-F6</f>
        <v>18354121135.512035</v>
      </c>
      <c r="F6" s="14">
        <v>7906009950.5199804</v>
      </c>
      <c r="J6" s="11"/>
    </row>
    <row r="7" spans="2:10" ht="22.5" x14ac:dyDescent="0.55000000000000004">
      <c r="B7" s="32" t="s">
        <v>3</v>
      </c>
      <c r="C7" s="13">
        <v>6466744478</v>
      </c>
      <c r="D7" s="17">
        <f>C18</f>
        <v>21617822808.5</v>
      </c>
      <c r="E7" s="17">
        <f t="shared" ref="E7:E10" si="0">C7+D7-F7</f>
        <v>20969158331.032017</v>
      </c>
      <c r="F7" s="14">
        <v>7115408955.4679823</v>
      </c>
      <c r="J7" s="12"/>
    </row>
    <row r="8" spans="2:10" ht="22.5" x14ac:dyDescent="0.55000000000000004">
      <c r="B8" s="32" t="s">
        <v>4</v>
      </c>
      <c r="C8" s="13">
        <v>0</v>
      </c>
      <c r="D8" s="13">
        <v>5447915000</v>
      </c>
      <c r="E8" s="17">
        <f t="shared" si="0"/>
        <v>3658651952.5</v>
      </c>
      <c r="F8" s="14">
        <v>1789263047.5</v>
      </c>
    </row>
    <row r="9" spans="2:10" ht="22.5" x14ac:dyDescent="0.55000000000000004">
      <c r="B9" s="32" t="s">
        <v>5</v>
      </c>
      <c r="C9" s="13">
        <v>608972900</v>
      </c>
      <c r="D9" s="13">
        <v>1108799000</v>
      </c>
      <c r="E9" s="17">
        <f t="shared" si="0"/>
        <v>1071996078</v>
      </c>
      <c r="F9" s="14">
        <v>645775822</v>
      </c>
      <c r="J9" s="12"/>
    </row>
    <row r="10" spans="2:10" ht="22.5" x14ac:dyDescent="0.55000000000000004">
      <c r="B10" s="32" t="s">
        <v>6</v>
      </c>
      <c r="C10" s="13">
        <v>48514666586</v>
      </c>
      <c r="D10" s="13">
        <v>30022415466</v>
      </c>
      <c r="E10" s="17">
        <f t="shared" si="0"/>
        <v>19061729757</v>
      </c>
      <c r="F10" s="14">
        <v>59475352295</v>
      </c>
      <c r="H10" s="12"/>
      <c r="I10" s="12"/>
      <c r="J10" s="12"/>
    </row>
    <row r="11" spans="2:10" ht="24" x14ac:dyDescent="0.6">
      <c r="B11" s="1" t="s">
        <v>7</v>
      </c>
      <c r="C11" s="15">
        <f>SUM(C6:C10)</f>
        <v>60881356719</v>
      </c>
      <c r="D11" s="15">
        <f t="shared" ref="D11:F11" si="1">SUM(D6:D10)</f>
        <v>79166110605.532013</v>
      </c>
      <c r="E11" s="15">
        <f t="shared" si="1"/>
        <v>63115657254.044052</v>
      </c>
      <c r="F11" s="15">
        <f t="shared" si="1"/>
        <v>76931810070.487961</v>
      </c>
      <c r="H11" s="12"/>
    </row>
    <row r="12" spans="2:10" ht="9.75" customHeight="1" x14ac:dyDescent="0.45"/>
    <row r="13" spans="2:10" ht="26.25" x14ac:dyDescent="0.65">
      <c r="B13" s="35" t="s">
        <v>15</v>
      </c>
      <c r="C13" s="35"/>
      <c r="E13" s="34" t="s">
        <v>16</v>
      </c>
      <c r="F13" s="34"/>
    </row>
    <row r="14" spans="2:10" ht="5.25" customHeight="1" x14ac:dyDescent="0.6">
      <c r="B14" s="16"/>
      <c r="C14" s="13"/>
      <c r="E14" s="18"/>
      <c r="F14" s="18"/>
    </row>
    <row r="15" spans="2:10" ht="24.75" x14ac:dyDescent="0.6">
      <c r="B15" s="13" t="s">
        <v>33</v>
      </c>
      <c r="C15" s="17">
        <f>E8</f>
        <v>3658651952.5</v>
      </c>
      <c r="D15" s="9"/>
      <c r="E15" s="19" t="s">
        <v>9</v>
      </c>
      <c r="F15" s="20">
        <v>18335675000</v>
      </c>
    </row>
    <row r="16" spans="2:10" ht="24.75" x14ac:dyDescent="0.6">
      <c r="B16" s="13" t="s">
        <v>13</v>
      </c>
      <c r="C16" s="13">
        <v>13991350856</v>
      </c>
      <c r="D16" s="9"/>
      <c r="E16" s="26" t="s">
        <v>10</v>
      </c>
      <c r="F16" s="24">
        <f>C26</f>
        <v>11887376657.512035</v>
      </c>
    </row>
    <row r="17" spans="2:9" ht="24.75" x14ac:dyDescent="0.6">
      <c r="B17" s="13" t="s">
        <v>8</v>
      </c>
      <c r="C17" s="13">
        <v>3967820000</v>
      </c>
      <c r="D17" s="9"/>
      <c r="E17" s="19" t="s">
        <v>31</v>
      </c>
      <c r="F17" s="20"/>
    </row>
    <row r="18" spans="2:9" ht="24.75" x14ac:dyDescent="0.6">
      <c r="B18" s="29" t="s">
        <v>12</v>
      </c>
      <c r="C18" s="27">
        <f>C15+C16+C17</f>
        <v>21617822808.5</v>
      </c>
      <c r="D18" s="9"/>
      <c r="E18" s="26" t="s">
        <v>32</v>
      </c>
      <c r="F18" s="20"/>
    </row>
    <row r="19" spans="2:9" ht="24.75" x14ac:dyDescent="0.6">
      <c r="B19" s="13" t="s">
        <v>34</v>
      </c>
      <c r="C19" s="17"/>
      <c r="D19" s="9"/>
      <c r="E19" s="26" t="s">
        <v>11</v>
      </c>
      <c r="F19" s="20">
        <v>1506780</v>
      </c>
    </row>
    <row r="20" spans="2:9" ht="24.75" x14ac:dyDescent="0.6">
      <c r="B20" s="13" t="s">
        <v>35</v>
      </c>
      <c r="C20" s="17">
        <f>F7</f>
        <v>7115408955.4679823</v>
      </c>
      <c r="D20" s="12"/>
      <c r="E20" s="18" t="s">
        <v>14</v>
      </c>
      <c r="F20" s="18">
        <f>F15+F17-F16-F18-F19</f>
        <v>6446791562.4879646</v>
      </c>
    </row>
    <row r="21" spans="2:9" ht="24" x14ac:dyDescent="0.6">
      <c r="B21" s="30" t="s">
        <v>36</v>
      </c>
      <c r="C21" s="28">
        <f>C18+C19-C20</f>
        <v>14502413853.032017</v>
      </c>
      <c r="D21" s="9"/>
      <c r="E21" s="9"/>
      <c r="F21" s="9"/>
    </row>
    <row r="22" spans="2:9" ht="27.75" x14ac:dyDescent="0.65">
      <c r="B22" s="13" t="s">
        <v>37</v>
      </c>
      <c r="C22" s="17">
        <f>C6</f>
        <v>5290972755</v>
      </c>
      <c r="D22" s="9"/>
      <c r="E22" s="39" t="s">
        <v>42</v>
      </c>
      <c r="F22" s="9"/>
    </row>
    <row r="23" spans="2:9" ht="22.5" x14ac:dyDescent="0.55000000000000004">
      <c r="B23" s="13" t="s">
        <v>38</v>
      </c>
      <c r="C23" s="17"/>
      <c r="D23" s="9"/>
      <c r="E23" s="9"/>
      <c r="F23" s="9"/>
    </row>
    <row r="24" spans="2:9" ht="24" x14ac:dyDescent="0.6">
      <c r="B24" s="31" t="s">
        <v>39</v>
      </c>
      <c r="C24" s="28">
        <f>C21+C22</f>
        <v>19793386608.032017</v>
      </c>
      <c r="D24" s="9"/>
      <c r="E24" s="9"/>
      <c r="F24" s="9"/>
    </row>
    <row r="25" spans="2:9" ht="22.5" x14ac:dyDescent="0.55000000000000004">
      <c r="B25" s="13" t="s">
        <v>40</v>
      </c>
      <c r="C25" s="17">
        <f>F6</f>
        <v>7906009950.5199804</v>
      </c>
      <c r="D25" s="12"/>
      <c r="E25" s="9"/>
      <c r="F25" s="9"/>
    </row>
    <row r="26" spans="2:9" ht="24.75" x14ac:dyDescent="0.6">
      <c r="B26" s="26" t="s">
        <v>41</v>
      </c>
      <c r="C26" s="28">
        <f>C24-C25</f>
        <v>11887376657.512035</v>
      </c>
      <c r="D26" s="9"/>
      <c r="E26" s="9"/>
      <c r="F26" s="9"/>
    </row>
    <row r="29" spans="2:9" x14ac:dyDescent="0.45">
      <c r="I29" s="12"/>
    </row>
    <row r="31" spans="2:9" x14ac:dyDescent="0.45">
      <c r="I31" s="10"/>
    </row>
  </sheetData>
  <mergeCells count="4">
    <mergeCell ref="C3:E3"/>
    <mergeCell ref="E13:F13"/>
    <mergeCell ref="B13:C13"/>
    <mergeCell ref="C2:E2"/>
  </mergeCells>
  <hyperlinks>
    <hyperlink ref="E22" r:id="rId1" xr:uid="{93542F6A-6BE0-40C8-983C-D05E90F0A8E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E49E-6A8E-4EEC-93F0-F079AEE1A813}">
  <dimension ref="B1:G17"/>
  <sheetViews>
    <sheetView rightToLeft="1" zoomScaleNormal="100" workbookViewId="0">
      <selection activeCell="E8" sqref="E8"/>
    </sheetView>
  </sheetViews>
  <sheetFormatPr defaultRowHeight="27.75" x14ac:dyDescent="0.65"/>
  <cols>
    <col min="1" max="1" width="2.125" style="2" customWidth="1"/>
    <col min="2" max="2" width="32.125" style="2" bestFit="1" customWidth="1"/>
    <col min="3" max="3" width="26.625" style="2" bestFit="1" customWidth="1"/>
    <col min="4" max="5" width="9" style="2"/>
    <col min="6" max="7" width="13.5" style="2" bestFit="1" customWidth="1"/>
    <col min="8" max="16384" width="9" style="2"/>
  </cols>
  <sheetData>
    <row r="1" spans="2:7" ht="5.25" customHeight="1" x14ac:dyDescent="0.65"/>
    <row r="2" spans="2:7" x14ac:dyDescent="0.65">
      <c r="B2" s="38" t="s">
        <v>19</v>
      </c>
      <c r="C2" s="38"/>
    </row>
    <row r="3" spans="2:7" ht="3.75" customHeight="1" x14ac:dyDescent="0.65"/>
    <row r="4" spans="2:7" x14ac:dyDescent="0.65">
      <c r="B4" s="4" t="s">
        <v>20</v>
      </c>
      <c r="C4" s="6">
        <v>410840990702</v>
      </c>
    </row>
    <row r="5" spans="2:7" x14ac:dyDescent="0.65">
      <c r="B5" s="4" t="s">
        <v>21</v>
      </c>
      <c r="C5" s="6">
        <v>68686226044</v>
      </c>
    </row>
    <row r="6" spans="2:7" x14ac:dyDescent="0.65">
      <c r="B6" s="4" t="s">
        <v>22</v>
      </c>
      <c r="C6" s="6">
        <f>C4-C5</f>
        <v>342154764658</v>
      </c>
    </row>
    <row r="7" spans="2:7" x14ac:dyDescent="0.65">
      <c r="B7" s="4"/>
      <c r="C7" s="4"/>
    </row>
    <row r="8" spans="2:7" x14ac:dyDescent="0.65">
      <c r="B8" s="4" t="s">
        <v>23</v>
      </c>
      <c r="C8" s="7">
        <v>202554775079</v>
      </c>
    </row>
    <row r="9" spans="2:7" x14ac:dyDescent="0.65">
      <c r="B9" s="4" t="s">
        <v>24</v>
      </c>
      <c r="C9" s="7">
        <v>341382494063</v>
      </c>
    </row>
    <row r="10" spans="2:7" x14ac:dyDescent="0.65">
      <c r="B10" s="4"/>
      <c r="C10" s="7"/>
      <c r="F10" s="3"/>
      <c r="G10" s="3"/>
    </row>
    <row r="11" spans="2:7" x14ac:dyDescent="0.65">
      <c r="B11" s="4" t="s">
        <v>25</v>
      </c>
      <c r="C11" s="8">
        <f>C9/C8-1</f>
        <v>0.68538359033922891</v>
      </c>
      <c r="F11" s="3"/>
      <c r="G11" s="3"/>
    </row>
    <row r="12" spans="2:7" x14ac:dyDescent="0.65">
      <c r="B12" s="4" t="s">
        <v>26</v>
      </c>
      <c r="C12" s="8">
        <f>(C11-0.35)/10</f>
        <v>3.3538359033922896E-2</v>
      </c>
      <c r="F12" s="3"/>
      <c r="G12" s="3"/>
    </row>
    <row r="13" spans="2:7" x14ac:dyDescent="0.65">
      <c r="F13" s="3"/>
      <c r="G13" s="3"/>
    </row>
    <row r="14" spans="2:7" x14ac:dyDescent="0.65">
      <c r="B14" s="37" t="s">
        <v>27</v>
      </c>
      <c r="C14" s="37"/>
      <c r="F14" s="3"/>
      <c r="G14" s="3"/>
    </row>
    <row r="15" spans="2:7" x14ac:dyDescent="0.65">
      <c r="B15" s="4">
        <v>18.75</v>
      </c>
      <c r="C15" s="4">
        <v>25</v>
      </c>
      <c r="D15" s="3"/>
      <c r="E15" s="3"/>
    </row>
    <row r="16" spans="2:7" x14ac:dyDescent="0.65">
      <c r="B16" s="5">
        <f>B15*C16/C15</f>
        <v>2.25</v>
      </c>
      <c r="C16" s="4">
        <v>3</v>
      </c>
      <c r="D16" s="3"/>
      <c r="E16" s="3"/>
    </row>
    <row r="17" spans="6:7" x14ac:dyDescent="0.65">
      <c r="F17" s="3"/>
      <c r="G17" s="3"/>
    </row>
  </sheetData>
  <mergeCells count="2">
    <mergeCell ref="B14:C14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بهاي تمام شده</vt:lpstr>
      <vt:lpstr>محاسبه بخشودگي</vt:lpstr>
      <vt:lpstr>'بهاي تمام شده'!Print_Area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NikLine</dc:creator>
  <cp:lastModifiedBy>Amir Khalili</cp:lastModifiedBy>
  <cp:lastPrinted>2024-01-16T09:53:04Z</cp:lastPrinted>
  <dcterms:created xsi:type="dcterms:W3CDTF">2022-07-20T14:12:23Z</dcterms:created>
  <dcterms:modified xsi:type="dcterms:W3CDTF">2025-09-19T12:09:35Z</dcterms:modified>
</cp:coreProperties>
</file>