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KAN_Docs\NikLine\NikLine_Content\"/>
    </mc:Choice>
  </mc:AlternateContent>
  <xr:revisionPtr revIDLastSave="0" documentId="13_ncr:1_{77C69ABF-81AF-4817-B99E-ED3B697AF293}" xr6:coauthVersionLast="47" xr6:coauthVersionMax="47" xr10:uidLastSave="{00000000-0000-0000-0000-000000000000}"/>
  <bookViews>
    <workbookView xWindow="-120" yWindow="-120" windowWidth="20730" windowHeight="11160" tabRatio="844" activeTab="13" xr2:uid="{00000000-000D-0000-FFFF-FFFF00000000}"/>
  </bookViews>
  <sheets>
    <sheet name="تنظیمات" sheetId="35" r:id="rId1"/>
    <sheet name="لیست پرسنل" sheetId="2" r:id="rId2"/>
    <sheet name="فروردین" sheetId="55" r:id="rId3"/>
    <sheet name="اردیبهشت" sheetId="38" r:id="rId4"/>
    <sheet name="خرداد" sheetId="43" r:id="rId5"/>
    <sheet name="تیر" sheetId="44" r:id="rId6"/>
    <sheet name="مرداد" sheetId="45" r:id="rId7"/>
    <sheet name="شهریور" sheetId="46" r:id="rId8"/>
    <sheet name="مهر" sheetId="47" r:id="rId9"/>
    <sheet name="آبان" sheetId="48" r:id="rId10"/>
    <sheet name="آذر" sheetId="49" r:id="rId11"/>
    <sheet name="دی" sheetId="50" r:id="rId12"/>
    <sheet name="بهمن" sheetId="51" r:id="rId13"/>
    <sheet name="اسفند" sheetId="52" r:id="rId14"/>
    <sheet name="عیدی و سنوات" sheetId="53" r:id="rId15"/>
    <sheet name="جدول مالیات" sheetId="2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43" l="1"/>
  <c r="E3" i="38"/>
  <c r="N101" i="52"/>
  <c r="M101" i="52"/>
  <c r="N100" i="52"/>
  <c r="M100" i="52"/>
  <c r="N99" i="52"/>
  <c r="M99" i="52"/>
  <c r="N98" i="52"/>
  <c r="M98" i="52"/>
  <c r="N97" i="52"/>
  <c r="M97" i="52"/>
  <c r="N96" i="52"/>
  <c r="M96" i="52"/>
  <c r="N95" i="52"/>
  <c r="M95" i="52"/>
  <c r="N94" i="52"/>
  <c r="M94" i="52"/>
  <c r="N93" i="52"/>
  <c r="M93" i="52"/>
  <c r="N92" i="52"/>
  <c r="M92" i="52"/>
  <c r="N91" i="52"/>
  <c r="M91" i="52"/>
  <c r="N90" i="52"/>
  <c r="M90" i="52"/>
  <c r="N89" i="52"/>
  <c r="M89" i="52"/>
  <c r="N88" i="52"/>
  <c r="M88" i="52"/>
  <c r="N87" i="52"/>
  <c r="M87" i="52"/>
  <c r="N86" i="52"/>
  <c r="M86" i="52"/>
  <c r="N85" i="52"/>
  <c r="M85" i="52"/>
  <c r="N84" i="52"/>
  <c r="M84" i="52"/>
  <c r="N83" i="52"/>
  <c r="M83" i="52"/>
  <c r="N82" i="52"/>
  <c r="M82" i="52"/>
  <c r="N81" i="52"/>
  <c r="M81" i="52"/>
  <c r="N80" i="52"/>
  <c r="M80" i="52"/>
  <c r="N79" i="52"/>
  <c r="M79" i="52"/>
  <c r="N78" i="52"/>
  <c r="M78" i="52"/>
  <c r="N77" i="52"/>
  <c r="M77" i="52"/>
  <c r="N76" i="52"/>
  <c r="M76" i="52"/>
  <c r="N75" i="52"/>
  <c r="M75" i="52"/>
  <c r="N74" i="52"/>
  <c r="M74" i="52"/>
  <c r="N73" i="52"/>
  <c r="M73" i="52"/>
  <c r="N72" i="52"/>
  <c r="M72" i="52"/>
  <c r="N71" i="52"/>
  <c r="M71" i="52"/>
  <c r="N70" i="52"/>
  <c r="M70" i="52"/>
  <c r="N69" i="52"/>
  <c r="M69" i="52"/>
  <c r="N68" i="52"/>
  <c r="M68" i="52"/>
  <c r="N67" i="52"/>
  <c r="M67" i="52"/>
  <c r="N66" i="52"/>
  <c r="M66" i="52"/>
  <c r="N65" i="52"/>
  <c r="M65" i="52"/>
  <c r="N64" i="52"/>
  <c r="M64" i="52"/>
  <c r="N63" i="52"/>
  <c r="M63" i="52"/>
  <c r="N62" i="52"/>
  <c r="M62" i="52"/>
  <c r="N61" i="52"/>
  <c r="M61" i="52"/>
  <c r="N60" i="52"/>
  <c r="M60" i="52"/>
  <c r="N59" i="52"/>
  <c r="M59" i="52"/>
  <c r="N58" i="52"/>
  <c r="M58" i="52"/>
  <c r="N57" i="52"/>
  <c r="M57" i="52"/>
  <c r="N56" i="52"/>
  <c r="M56" i="52"/>
  <c r="N55" i="52"/>
  <c r="M55" i="52"/>
  <c r="N54" i="52"/>
  <c r="M54" i="52"/>
  <c r="N53" i="52"/>
  <c r="M53" i="52"/>
  <c r="N52" i="52"/>
  <c r="M52" i="52"/>
  <c r="N51" i="52"/>
  <c r="M51" i="52"/>
  <c r="N50" i="52"/>
  <c r="M50" i="52"/>
  <c r="N49" i="52"/>
  <c r="M49" i="52"/>
  <c r="N48" i="52"/>
  <c r="M48" i="52"/>
  <c r="N47" i="52"/>
  <c r="M47" i="52"/>
  <c r="N46" i="52"/>
  <c r="M46" i="52"/>
  <c r="N45" i="52"/>
  <c r="M45" i="52"/>
  <c r="N44" i="52"/>
  <c r="M44" i="52"/>
  <c r="N43" i="52"/>
  <c r="M43" i="52"/>
  <c r="N42" i="52"/>
  <c r="M42" i="52"/>
  <c r="N41" i="52"/>
  <c r="M41" i="52"/>
  <c r="N40" i="52"/>
  <c r="M40" i="52"/>
  <c r="N39" i="52"/>
  <c r="M39" i="52"/>
  <c r="N38" i="52"/>
  <c r="M38" i="52"/>
  <c r="N37" i="52"/>
  <c r="M37" i="52"/>
  <c r="N36" i="52"/>
  <c r="M36" i="52"/>
  <c r="N35" i="52"/>
  <c r="M35" i="52"/>
  <c r="N34" i="52"/>
  <c r="M34" i="52"/>
  <c r="N33" i="52"/>
  <c r="M33" i="52"/>
  <c r="N32" i="52"/>
  <c r="M32" i="52"/>
  <c r="N31" i="52"/>
  <c r="M31" i="52"/>
  <c r="N30" i="52"/>
  <c r="M30" i="52"/>
  <c r="N29" i="52"/>
  <c r="M29" i="52"/>
  <c r="N28" i="52"/>
  <c r="M28" i="52"/>
  <c r="N27" i="52"/>
  <c r="M27" i="52"/>
  <c r="N26" i="52"/>
  <c r="M26" i="52"/>
  <c r="N25" i="52"/>
  <c r="M25" i="52"/>
  <c r="N24" i="52"/>
  <c r="M24" i="52"/>
  <c r="N23" i="52"/>
  <c r="M23" i="52"/>
  <c r="N22" i="52"/>
  <c r="M22" i="52"/>
  <c r="N21" i="52"/>
  <c r="M21" i="52"/>
  <c r="N20" i="52"/>
  <c r="M20" i="52"/>
  <c r="N19" i="52"/>
  <c r="M19" i="52"/>
  <c r="N18" i="52"/>
  <c r="M18" i="52"/>
  <c r="N17" i="52"/>
  <c r="M17" i="52"/>
  <c r="N16" i="52"/>
  <c r="M16" i="52"/>
  <c r="N15" i="52"/>
  <c r="M15" i="52"/>
  <c r="N14" i="52"/>
  <c r="M14" i="52"/>
  <c r="N13" i="52"/>
  <c r="M13" i="52"/>
  <c r="N12" i="52"/>
  <c r="M12" i="52"/>
  <c r="N11" i="52"/>
  <c r="M11" i="52"/>
  <c r="N10" i="52"/>
  <c r="M10" i="52"/>
  <c r="N9" i="52"/>
  <c r="M9" i="52"/>
  <c r="N8" i="52"/>
  <c r="M8" i="52"/>
  <c r="N7" i="52"/>
  <c r="M7" i="52"/>
  <c r="O1" i="52"/>
  <c r="N1" i="52"/>
  <c r="M1" i="52"/>
  <c r="N101" i="51"/>
  <c r="M101" i="51"/>
  <c r="N100" i="51"/>
  <c r="M100" i="51"/>
  <c r="N99" i="51"/>
  <c r="M99" i="51"/>
  <c r="N98" i="51"/>
  <c r="M98" i="51"/>
  <c r="N97" i="51"/>
  <c r="M97" i="51"/>
  <c r="N96" i="51"/>
  <c r="M96" i="51"/>
  <c r="N95" i="51"/>
  <c r="M95" i="51"/>
  <c r="N94" i="51"/>
  <c r="M94" i="51"/>
  <c r="N93" i="51"/>
  <c r="M93" i="51"/>
  <c r="N92" i="51"/>
  <c r="M92" i="51"/>
  <c r="N91" i="51"/>
  <c r="M91" i="51"/>
  <c r="N90" i="51"/>
  <c r="M90" i="51"/>
  <c r="N89" i="51"/>
  <c r="M89" i="51"/>
  <c r="N88" i="51"/>
  <c r="M88" i="51"/>
  <c r="N87" i="51"/>
  <c r="M87" i="51"/>
  <c r="N86" i="51"/>
  <c r="M86" i="51"/>
  <c r="N85" i="51"/>
  <c r="M85" i="51"/>
  <c r="N84" i="51"/>
  <c r="M84" i="51"/>
  <c r="N83" i="51"/>
  <c r="M83" i="51"/>
  <c r="N82" i="51"/>
  <c r="M82" i="51"/>
  <c r="N81" i="51"/>
  <c r="M81" i="51"/>
  <c r="N80" i="51"/>
  <c r="M80" i="51"/>
  <c r="N79" i="51"/>
  <c r="M79" i="51"/>
  <c r="N78" i="51"/>
  <c r="M78" i="51"/>
  <c r="N77" i="51"/>
  <c r="M77" i="51"/>
  <c r="N76" i="51"/>
  <c r="M76" i="51"/>
  <c r="N75" i="51"/>
  <c r="M75" i="51"/>
  <c r="N74" i="51"/>
  <c r="M74" i="51"/>
  <c r="N73" i="51"/>
  <c r="M73" i="51"/>
  <c r="N72" i="51"/>
  <c r="M72" i="51"/>
  <c r="N71" i="51"/>
  <c r="M71" i="51"/>
  <c r="N70" i="51"/>
  <c r="M70" i="51"/>
  <c r="N69" i="51"/>
  <c r="M69" i="51"/>
  <c r="N68" i="51"/>
  <c r="M68" i="51"/>
  <c r="N67" i="51"/>
  <c r="M67" i="51"/>
  <c r="N66" i="51"/>
  <c r="M66" i="51"/>
  <c r="N65" i="51"/>
  <c r="M65" i="51"/>
  <c r="N64" i="51"/>
  <c r="M64" i="51"/>
  <c r="N63" i="51"/>
  <c r="M63" i="51"/>
  <c r="N62" i="51"/>
  <c r="M62" i="51"/>
  <c r="N61" i="51"/>
  <c r="M61" i="51"/>
  <c r="N60" i="51"/>
  <c r="M60" i="51"/>
  <c r="N59" i="51"/>
  <c r="M59" i="51"/>
  <c r="N58" i="51"/>
  <c r="M58" i="51"/>
  <c r="N57" i="51"/>
  <c r="M57" i="51"/>
  <c r="N56" i="51"/>
  <c r="M56" i="51"/>
  <c r="N55" i="51"/>
  <c r="M55" i="51"/>
  <c r="N54" i="51"/>
  <c r="M54" i="51"/>
  <c r="N53" i="51"/>
  <c r="M53" i="51"/>
  <c r="N52" i="51"/>
  <c r="M52" i="51"/>
  <c r="N51" i="51"/>
  <c r="M51" i="51"/>
  <c r="N50" i="51"/>
  <c r="M50" i="51"/>
  <c r="N49" i="51"/>
  <c r="M49" i="51"/>
  <c r="N48" i="51"/>
  <c r="M48" i="51"/>
  <c r="N47" i="51"/>
  <c r="M47" i="51"/>
  <c r="N46" i="51"/>
  <c r="M46" i="51"/>
  <c r="N45" i="51"/>
  <c r="M45" i="51"/>
  <c r="N44" i="51"/>
  <c r="M44" i="51"/>
  <c r="N43" i="51"/>
  <c r="M43" i="51"/>
  <c r="N42" i="51"/>
  <c r="M42" i="51"/>
  <c r="N41" i="51"/>
  <c r="M41" i="51"/>
  <c r="N40" i="51"/>
  <c r="M40" i="51"/>
  <c r="N39" i="51"/>
  <c r="M39" i="51"/>
  <c r="N38" i="51"/>
  <c r="M38" i="51"/>
  <c r="N37" i="51"/>
  <c r="M37" i="51"/>
  <c r="N36" i="51"/>
  <c r="M36" i="51"/>
  <c r="N35" i="51"/>
  <c r="M35" i="51"/>
  <c r="N34" i="51"/>
  <c r="M34" i="51"/>
  <c r="N33" i="51"/>
  <c r="M33" i="51"/>
  <c r="N32" i="51"/>
  <c r="M32" i="51"/>
  <c r="N31" i="51"/>
  <c r="M31" i="51"/>
  <c r="N30" i="51"/>
  <c r="M30" i="51"/>
  <c r="N29" i="51"/>
  <c r="M29" i="51"/>
  <c r="N28" i="51"/>
  <c r="M28" i="51"/>
  <c r="N27" i="51"/>
  <c r="M27" i="51"/>
  <c r="N26" i="51"/>
  <c r="M26" i="51"/>
  <c r="N25" i="51"/>
  <c r="M25" i="51"/>
  <c r="N24" i="51"/>
  <c r="M24" i="51"/>
  <c r="N23" i="51"/>
  <c r="M23" i="51"/>
  <c r="N22" i="51"/>
  <c r="M22" i="51"/>
  <c r="N21" i="51"/>
  <c r="M21" i="51"/>
  <c r="N20" i="51"/>
  <c r="M20" i="51"/>
  <c r="N19" i="51"/>
  <c r="M19" i="51"/>
  <c r="N18" i="51"/>
  <c r="M18" i="51"/>
  <c r="N17" i="51"/>
  <c r="M17" i="51"/>
  <c r="N16" i="51"/>
  <c r="M16" i="51"/>
  <c r="N15" i="51"/>
  <c r="M15" i="51"/>
  <c r="N14" i="51"/>
  <c r="M14" i="51"/>
  <c r="N13" i="51"/>
  <c r="M13" i="51"/>
  <c r="N12" i="51"/>
  <c r="M12" i="51"/>
  <c r="N11" i="51"/>
  <c r="M11" i="51"/>
  <c r="N10" i="51"/>
  <c r="M10" i="51"/>
  <c r="N9" i="51"/>
  <c r="M9" i="51"/>
  <c r="N8" i="51"/>
  <c r="M8" i="51"/>
  <c r="N7" i="51"/>
  <c r="M7" i="51"/>
  <c r="O1" i="51"/>
  <c r="N1" i="51"/>
  <c r="M1" i="51"/>
  <c r="N101" i="50"/>
  <c r="M101" i="50"/>
  <c r="N100" i="50"/>
  <c r="M100" i="50"/>
  <c r="N99" i="50"/>
  <c r="M99" i="50"/>
  <c r="N98" i="50"/>
  <c r="M98" i="50"/>
  <c r="N97" i="50"/>
  <c r="M97" i="50"/>
  <c r="N96" i="50"/>
  <c r="M96" i="50"/>
  <c r="N95" i="50"/>
  <c r="M95" i="50"/>
  <c r="N94" i="50"/>
  <c r="M94" i="50"/>
  <c r="N93" i="50"/>
  <c r="M93" i="50"/>
  <c r="N92" i="50"/>
  <c r="M92" i="50"/>
  <c r="N91" i="50"/>
  <c r="M91" i="50"/>
  <c r="N90" i="50"/>
  <c r="M90" i="50"/>
  <c r="N89" i="50"/>
  <c r="M89" i="50"/>
  <c r="N88" i="50"/>
  <c r="M88" i="50"/>
  <c r="N87" i="50"/>
  <c r="M87" i="50"/>
  <c r="N86" i="50"/>
  <c r="M86" i="50"/>
  <c r="N85" i="50"/>
  <c r="M85" i="50"/>
  <c r="N84" i="50"/>
  <c r="M84" i="50"/>
  <c r="N83" i="50"/>
  <c r="M83" i="50"/>
  <c r="N82" i="50"/>
  <c r="M82" i="50"/>
  <c r="N81" i="50"/>
  <c r="M81" i="50"/>
  <c r="N80" i="50"/>
  <c r="M80" i="50"/>
  <c r="N79" i="50"/>
  <c r="M79" i="50"/>
  <c r="N78" i="50"/>
  <c r="M78" i="50"/>
  <c r="N77" i="50"/>
  <c r="M77" i="50"/>
  <c r="N76" i="50"/>
  <c r="M76" i="50"/>
  <c r="N75" i="50"/>
  <c r="M75" i="50"/>
  <c r="N74" i="50"/>
  <c r="M74" i="50"/>
  <c r="N73" i="50"/>
  <c r="M73" i="50"/>
  <c r="N72" i="50"/>
  <c r="M72" i="50"/>
  <c r="N71" i="50"/>
  <c r="M71" i="50"/>
  <c r="N70" i="50"/>
  <c r="M70" i="50"/>
  <c r="N69" i="50"/>
  <c r="M69" i="50"/>
  <c r="N68" i="50"/>
  <c r="M68" i="50"/>
  <c r="N67" i="50"/>
  <c r="M67" i="50"/>
  <c r="N66" i="50"/>
  <c r="M66" i="50"/>
  <c r="N65" i="50"/>
  <c r="M65" i="50"/>
  <c r="N64" i="50"/>
  <c r="M64" i="50"/>
  <c r="N63" i="50"/>
  <c r="M63" i="50"/>
  <c r="N62" i="50"/>
  <c r="M62" i="50"/>
  <c r="N61" i="50"/>
  <c r="M61" i="50"/>
  <c r="N60" i="50"/>
  <c r="M60" i="50"/>
  <c r="N59" i="50"/>
  <c r="M59" i="50"/>
  <c r="N58" i="50"/>
  <c r="M58" i="50"/>
  <c r="N57" i="50"/>
  <c r="M57" i="50"/>
  <c r="N56" i="50"/>
  <c r="M56" i="50"/>
  <c r="N55" i="50"/>
  <c r="M55" i="50"/>
  <c r="N54" i="50"/>
  <c r="M54" i="50"/>
  <c r="N53" i="50"/>
  <c r="M53" i="50"/>
  <c r="N52" i="50"/>
  <c r="M52" i="50"/>
  <c r="N51" i="50"/>
  <c r="M51" i="50"/>
  <c r="N50" i="50"/>
  <c r="M50" i="50"/>
  <c r="N49" i="50"/>
  <c r="M49" i="50"/>
  <c r="N48" i="50"/>
  <c r="M48" i="50"/>
  <c r="N47" i="50"/>
  <c r="M47" i="50"/>
  <c r="N46" i="50"/>
  <c r="M46" i="50"/>
  <c r="N45" i="50"/>
  <c r="M45" i="50"/>
  <c r="N44" i="50"/>
  <c r="M44" i="50"/>
  <c r="N43" i="50"/>
  <c r="M43" i="50"/>
  <c r="N42" i="50"/>
  <c r="M42" i="50"/>
  <c r="N41" i="50"/>
  <c r="M41" i="50"/>
  <c r="N40" i="50"/>
  <c r="M40" i="50"/>
  <c r="N39" i="50"/>
  <c r="M39" i="50"/>
  <c r="N38" i="50"/>
  <c r="M38" i="50"/>
  <c r="N37" i="50"/>
  <c r="M37" i="50"/>
  <c r="N36" i="50"/>
  <c r="M36" i="50"/>
  <c r="N35" i="50"/>
  <c r="M35" i="50"/>
  <c r="N34" i="50"/>
  <c r="M34" i="50"/>
  <c r="N33" i="50"/>
  <c r="M33" i="50"/>
  <c r="N32" i="50"/>
  <c r="M32" i="50"/>
  <c r="N31" i="50"/>
  <c r="M31" i="50"/>
  <c r="N30" i="50"/>
  <c r="M30" i="50"/>
  <c r="N29" i="50"/>
  <c r="M29" i="50"/>
  <c r="N28" i="50"/>
  <c r="M28" i="50"/>
  <c r="N27" i="50"/>
  <c r="M27" i="50"/>
  <c r="N26" i="50"/>
  <c r="M26" i="50"/>
  <c r="N25" i="50"/>
  <c r="M25" i="50"/>
  <c r="N24" i="50"/>
  <c r="M24" i="50"/>
  <c r="N23" i="50"/>
  <c r="M23" i="50"/>
  <c r="N22" i="50"/>
  <c r="M22" i="50"/>
  <c r="N21" i="50"/>
  <c r="M21" i="50"/>
  <c r="N20" i="50"/>
  <c r="M20" i="50"/>
  <c r="N19" i="50"/>
  <c r="M19" i="50"/>
  <c r="N18" i="50"/>
  <c r="M18" i="50"/>
  <c r="N17" i="50"/>
  <c r="M17" i="50"/>
  <c r="N16" i="50"/>
  <c r="M16" i="50"/>
  <c r="N15" i="50"/>
  <c r="M15" i="50"/>
  <c r="N14" i="50"/>
  <c r="M14" i="50"/>
  <c r="N13" i="50"/>
  <c r="M13" i="50"/>
  <c r="N12" i="50"/>
  <c r="M12" i="50"/>
  <c r="N11" i="50"/>
  <c r="M11" i="50"/>
  <c r="N10" i="50"/>
  <c r="M10" i="50"/>
  <c r="N9" i="50"/>
  <c r="M9" i="50"/>
  <c r="N8" i="50"/>
  <c r="M8" i="50"/>
  <c r="N7" i="50"/>
  <c r="M7" i="50"/>
  <c r="O1" i="50"/>
  <c r="N1" i="50"/>
  <c r="M1" i="50"/>
  <c r="N101" i="49"/>
  <c r="M101" i="49"/>
  <c r="N100" i="49"/>
  <c r="M100" i="49"/>
  <c r="N99" i="49"/>
  <c r="M99" i="49"/>
  <c r="N98" i="49"/>
  <c r="M98" i="49"/>
  <c r="N97" i="49"/>
  <c r="M97" i="49"/>
  <c r="N96" i="49"/>
  <c r="M96" i="49"/>
  <c r="N95" i="49"/>
  <c r="M95" i="49"/>
  <c r="N94" i="49"/>
  <c r="M94" i="49"/>
  <c r="N93" i="49"/>
  <c r="M93" i="49"/>
  <c r="N92" i="49"/>
  <c r="M92" i="49"/>
  <c r="N91" i="49"/>
  <c r="M91" i="49"/>
  <c r="N90" i="49"/>
  <c r="M90" i="49"/>
  <c r="N89" i="49"/>
  <c r="M89" i="49"/>
  <c r="N88" i="49"/>
  <c r="M88" i="49"/>
  <c r="N87" i="49"/>
  <c r="M87" i="49"/>
  <c r="N86" i="49"/>
  <c r="M86" i="49"/>
  <c r="N85" i="49"/>
  <c r="M85" i="49"/>
  <c r="N84" i="49"/>
  <c r="M84" i="49"/>
  <c r="N83" i="49"/>
  <c r="M83" i="49"/>
  <c r="N82" i="49"/>
  <c r="M82" i="49"/>
  <c r="N81" i="49"/>
  <c r="M81" i="49"/>
  <c r="N80" i="49"/>
  <c r="M80" i="49"/>
  <c r="N79" i="49"/>
  <c r="M79" i="49"/>
  <c r="N78" i="49"/>
  <c r="M78" i="49"/>
  <c r="N77" i="49"/>
  <c r="M77" i="49"/>
  <c r="N76" i="49"/>
  <c r="M76" i="49"/>
  <c r="N75" i="49"/>
  <c r="M75" i="49"/>
  <c r="N74" i="49"/>
  <c r="M74" i="49"/>
  <c r="N73" i="49"/>
  <c r="M73" i="49"/>
  <c r="N72" i="49"/>
  <c r="M72" i="49"/>
  <c r="N71" i="49"/>
  <c r="M71" i="49"/>
  <c r="N70" i="49"/>
  <c r="M70" i="49"/>
  <c r="N69" i="49"/>
  <c r="M69" i="49"/>
  <c r="N68" i="49"/>
  <c r="M68" i="49"/>
  <c r="N67" i="49"/>
  <c r="M67" i="49"/>
  <c r="N66" i="49"/>
  <c r="M66" i="49"/>
  <c r="N65" i="49"/>
  <c r="M65" i="49"/>
  <c r="N64" i="49"/>
  <c r="M64" i="49"/>
  <c r="N63" i="49"/>
  <c r="M63" i="49"/>
  <c r="N62" i="49"/>
  <c r="M62" i="49"/>
  <c r="N61" i="49"/>
  <c r="M61" i="49"/>
  <c r="N60" i="49"/>
  <c r="M60" i="49"/>
  <c r="N59" i="49"/>
  <c r="M59" i="49"/>
  <c r="N58" i="49"/>
  <c r="M58" i="49"/>
  <c r="N57" i="49"/>
  <c r="M57" i="49"/>
  <c r="N56" i="49"/>
  <c r="M56" i="49"/>
  <c r="N55" i="49"/>
  <c r="M55" i="49"/>
  <c r="N54" i="49"/>
  <c r="M54" i="49"/>
  <c r="N53" i="49"/>
  <c r="M53" i="49"/>
  <c r="N52" i="49"/>
  <c r="M52" i="49"/>
  <c r="N51" i="49"/>
  <c r="M51" i="49"/>
  <c r="N50" i="49"/>
  <c r="M50" i="49"/>
  <c r="N49" i="49"/>
  <c r="M49" i="49"/>
  <c r="N48" i="49"/>
  <c r="M48" i="49"/>
  <c r="N47" i="49"/>
  <c r="M47" i="49"/>
  <c r="N46" i="49"/>
  <c r="M46" i="49"/>
  <c r="N45" i="49"/>
  <c r="M45" i="49"/>
  <c r="N44" i="49"/>
  <c r="M44" i="49"/>
  <c r="N43" i="49"/>
  <c r="M43" i="49"/>
  <c r="N42" i="49"/>
  <c r="M42" i="49"/>
  <c r="N41" i="49"/>
  <c r="M41" i="49"/>
  <c r="N40" i="49"/>
  <c r="M40" i="49"/>
  <c r="N39" i="49"/>
  <c r="M39" i="49"/>
  <c r="N38" i="49"/>
  <c r="M38" i="49"/>
  <c r="N37" i="49"/>
  <c r="M37" i="49"/>
  <c r="N36" i="49"/>
  <c r="M36" i="49"/>
  <c r="N35" i="49"/>
  <c r="M35" i="49"/>
  <c r="N34" i="49"/>
  <c r="M34" i="49"/>
  <c r="N33" i="49"/>
  <c r="M33" i="49"/>
  <c r="N32" i="49"/>
  <c r="M32" i="49"/>
  <c r="N31" i="49"/>
  <c r="M31" i="49"/>
  <c r="N30" i="49"/>
  <c r="M30" i="49"/>
  <c r="N29" i="49"/>
  <c r="M29" i="49"/>
  <c r="N28" i="49"/>
  <c r="M28" i="49"/>
  <c r="N27" i="49"/>
  <c r="M27" i="49"/>
  <c r="N26" i="49"/>
  <c r="M26" i="49"/>
  <c r="N25" i="49"/>
  <c r="M25" i="49"/>
  <c r="N24" i="49"/>
  <c r="M24" i="49"/>
  <c r="N23" i="49"/>
  <c r="M23" i="49"/>
  <c r="N22" i="49"/>
  <c r="M22" i="49"/>
  <c r="N21" i="49"/>
  <c r="M21" i="49"/>
  <c r="N20" i="49"/>
  <c r="M20" i="49"/>
  <c r="N19" i="49"/>
  <c r="M19" i="49"/>
  <c r="N18" i="49"/>
  <c r="M18" i="49"/>
  <c r="N17" i="49"/>
  <c r="M17" i="49"/>
  <c r="N16" i="49"/>
  <c r="M16" i="49"/>
  <c r="N15" i="49"/>
  <c r="M15" i="49"/>
  <c r="N14" i="49"/>
  <c r="M14" i="49"/>
  <c r="N13" i="49"/>
  <c r="M13" i="49"/>
  <c r="N12" i="49"/>
  <c r="M12" i="49"/>
  <c r="N11" i="49"/>
  <c r="M11" i="49"/>
  <c r="N10" i="49"/>
  <c r="M10" i="49"/>
  <c r="N9" i="49"/>
  <c r="M9" i="49"/>
  <c r="N8" i="49"/>
  <c r="M8" i="49"/>
  <c r="N7" i="49"/>
  <c r="M7" i="49"/>
  <c r="O1" i="49"/>
  <c r="N1" i="49"/>
  <c r="M1" i="49"/>
  <c r="N101" i="48"/>
  <c r="M101" i="48"/>
  <c r="N100" i="48"/>
  <c r="M100" i="48"/>
  <c r="N99" i="48"/>
  <c r="M99" i="48"/>
  <c r="N98" i="48"/>
  <c r="M98" i="48"/>
  <c r="N97" i="48"/>
  <c r="M97" i="48"/>
  <c r="N96" i="48"/>
  <c r="M96" i="48"/>
  <c r="N95" i="48"/>
  <c r="M95" i="48"/>
  <c r="N94" i="48"/>
  <c r="M94" i="48"/>
  <c r="N93" i="48"/>
  <c r="M93" i="48"/>
  <c r="N92" i="48"/>
  <c r="M92" i="48"/>
  <c r="N91" i="48"/>
  <c r="M91" i="48"/>
  <c r="N90" i="48"/>
  <c r="M90" i="48"/>
  <c r="N89" i="48"/>
  <c r="M89" i="48"/>
  <c r="N88" i="48"/>
  <c r="M88" i="48"/>
  <c r="N87" i="48"/>
  <c r="M87" i="48"/>
  <c r="N86" i="48"/>
  <c r="M86" i="48"/>
  <c r="N85" i="48"/>
  <c r="M85" i="48"/>
  <c r="N84" i="48"/>
  <c r="M84" i="48"/>
  <c r="N83" i="48"/>
  <c r="M83" i="48"/>
  <c r="N82" i="48"/>
  <c r="M82" i="48"/>
  <c r="N81" i="48"/>
  <c r="M81" i="48"/>
  <c r="N80" i="48"/>
  <c r="M80" i="48"/>
  <c r="N79" i="48"/>
  <c r="M79" i="48"/>
  <c r="N78" i="48"/>
  <c r="M78" i="48"/>
  <c r="N77" i="48"/>
  <c r="M77" i="48"/>
  <c r="N76" i="48"/>
  <c r="M76" i="48"/>
  <c r="N75" i="48"/>
  <c r="M75" i="48"/>
  <c r="N74" i="48"/>
  <c r="M74" i="48"/>
  <c r="N73" i="48"/>
  <c r="M73" i="48"/>
  <c r="N72" i="48"/>
  <c r="M72" i="48"/>
  <c r="N71" i="48"/>
  <c r="M71" i="48"/>
  <c r="N70" i="48"/>
  <c r="M70" i="48"/>
  <c r="N69" i="48"/>
  <c r="M69" i="48"/>
  <c r="N68" i="48"/>
  <c r="M68" i="48"/>
  <c r="N67" i="48"/>
  <c r="M67" i="48"/>
  <c r="N66" i="48"/>
  <c r="M66" i="48"/>
  <c r="N65" i="48"/>
  <c r="M65" i="48"/>
  <c r="N64" i="48"/>
  <c r="M64" i="48"/>
  <c r="N63" i="48"/>
  <c r="M63" i="48"/>
  <c r="N62" i="48"/>
  <c r="M62" i="48"/>
  <c r="N61" i="48"/>
  <c r="M61" i="48"/>
  <c r="N60" i="48"/>
  <c r="M60" i="48"/>
  <c r="N59" i="48"/>
  <c r="M59" i="48"/>
  <c r="N58" i="48"/>
  <c r="M58" i="48"/>
  <c r="N57" i="48"/>
  <c r="M57" i="48"/>
  <c r="N56" i="48"/>
  <c r="M56" i="48"/>
  <c r="N55" i="48"/>
  <c r="M55" i="48"/>
  <c r="N54" i="48"/>
  <c r="M54" i="48"/>
  <c r="N53" i="48"/>
  <c r="M53" i="48"/>
  <c r="N52" i="48"/>
  <c r="M52" i="48"/>
  <c r="N51" i="48"/>
  <c r="M51" i="48"/>
  <c r="N50" i="48"/>
  <c r="M50" i="48"/>
  <c r="N49" i="48"/>
  <c r="M49" i="48"/>
  <c r="N48" i="48"/>
  <c r="M48" i="48"/>
  <c r="N47" i="48"/>
  <c r="M47" i="48"/>
  <c r="N46" i="48"/>
  <c r="M46" i="48"/>
  <c r="N45" i="48"/>
  <c r="M45" i="48"/>
  <c r="N44" i="48"/>
  <c r="M44" i="48"/>
  <c r="N43" i="48"/>
  <c r="M43" i="48"/>
  <c r="N42" i="48"/>
  <c r="M42" i="48"/>
  <c r="N41" i="48"/>
  <c r="M41" i="48"/>
  <c r="N40" i="48"/>
  <c r="M40" i="48"/>
  <c r="N39" i="48"/>
  <c r="M39" i="48"/>
  <c r="N38" i="48"/>
  <c r="M38" i="48"/>
  <c r="N37" i="48"/>
  <c r="M37" i="48"/>
  <c r="N36" i="48"/>
  <c r="M36" i="48"/>
  <c r="N35" i="48"/>
  <c r="M35" i="48"/>
  <c r="N34" i="48"/>
  <c r="M34" i="48"/>
  <c r="N33" i="48"/>
  <c r="M33" i="48"/>
  <c r="N32" i="48"/>
  <c r="M32" i="48"/>
  <c r="N31" i="48"/>
  <c r="M31" i="48"/>
  <c r="N30" i="48"/>
  <c r="M30" i="48"/>
  <c r="N29" i="48"/>
  <c r="M29" i="48"/>
  <c r="N28" i="48"/>
  <c r="M28" i="48"/>
  <c r="N27" i="48"/>
  <c r="M27" i="48"/>
  <c r="N26" i="48"/>
  <c r="M26" i="48"/>
  <c r="N25" i="48"/>
  <c r="M25" i="48"/>
  <c r="N24" i="48"/>
  <c r="M24" i="48"/>
  <c r="N23" i="48"/>
  <c r="M23" i="48"/>
  <c r="N22" i="48"/>
  <c r="M22" i="48"/>
  <c r="N21" i="48"/>
  <c r="M21" i="48"/>
  <c r="N20" i="48"/>
  <c r="M20" i="48"/>
  <c r="N19" i="48"/>
  <c r="M19" i="48"/>
  <c r="N18" i="48"/>
  <c r="M18" i="48"/>
  <c r="N17" i="48"/>
  <c r="M17" i="48"/>
  <c r="N16" i="48"/>
  <c r="M16" i="48"/>
  <c r="N15" i="48"/>
  <c r="M15" i="48"/>
  <c r="N14" i="48"/>
  <c r="M14" i="48"/>
  <c r="N13" i="48"/>
  <c r="M13" i="48"/>
  <c r="N12" i="48"/>
  <c r="M12" i="48"/>
  <c r="N11" i="48"/>
  <c r="M11" i="48"/>
  <c r="N10" i="48"/>
  <c r="M10" i="48"/>
  <c r="N9" i="48"/>
  <c r="M9" i="48"/>
  <c r="N8" i="48"/>
  <c r="M8" i="48"/>
  <c r="N7" i="48"/>
  <c r="M7" i="48"/>
  <c r="O1" i="48"/>
  <c r="N1" i="48"/>
  <c r="M1" i="48"/>
  <c r="N101" i="47"/>
  <c r="M101" i="47"/>
  <c r="N100" i="47"/>
  <c r="M100" i="47"/>
  <c r="N99" i="47"/>
  <c r="M99" i="47"/>
  <c r="N98" i="47"/>
  <c r="M98" i="47"/>
  <c r="N97" i="47"/>
  <c r="M97" i="47"/>
  <c r="N96" i="47"/>
  <c r="M96" i="47"/>
  <c r="N95" i="47"/>
  <c r="M95" i="47"/>
  <c r="N94" i="47"/>
  <c r="M94" i="47"/>
  <c r="N93" i="47"/>
  <c r="M93" i="47"/>
  <c r="N92" i="47"/>
  <c r="M92" i="47"/>
  <c r="N91" i="47"/>
  <c r="M91" i="47"/>
  <c r="N90" i="47"/>
  <c r="M90" i="47"/>
  <c r="N89" i="47"/>
  <c r="M89" i="47"/>
  <c r="N88" i="47"/>
  <c r="M88" i="47"/>
  <c r="N87" i="47"/>
  <c r="M87" i="47"/>
  <c r="N86" i="47"/>
  <c r="M86" i="47"/>
  <c r="N85" i="47"/>
  <c r="M85" i="47"/>
  <c r="N84" i="47"/>
  <c r="M84" i="47"/>
  <c r="N83" i="47"/>
  <c r="M83" i="47"/>
  <c r="N82" i="47"/>
  <c r="M82" i="47"/>
  <c r="N81" i="47"/>
  <c r="M81" i="47"/>
  <c r="N80" i="47"/>
  <c r="M80" i="47"/>
  <c r="N79" i="47"/>
  <c r="M79" i="47"/>
  <c r="N78" i="47"/>
  <c r="M78" i="47"/>
  <c r="N77" i="47"/>
  <c r="M77" i="47"/>
  <c r="N76" i="47"/>
  <c r="M76" i="47"/>
  <c r="N75" i="47"/>
  <c r="M75" i="47"/>
  <c r="N74" i="47"/>
  <c r="M74" i="47"/>
  <c r="N73" i="47"/>
  <c r="M73" i="47"/>
  <c r="N72" i="47"/>
  <c r="M72" i="47"/>
  <c r="N71" i="47"/>
  <c r="M71" i="47"/>
  <c r="N70" i="47"/>
  <c r="M70" i="47"/>
  <c r="N69" i="47"/>
  <c r="M69" i="47"/>
  <c r="N68" i="47"/>
  <c r="M68" i="47"/>
  <c r="N67" i="47"/>
  <c r="M67" i="47"/>
  <c r="N66" i="47"/>
  <c r="M66" i="47"/>
  <c r="N65" i="47"/>
  <c r="M65" i="47"/>
  <c r="N64" i="47"/>
  <c r="M64" i="47"/>
  <c r="N63" i="47"/>
  <c r="M63" i="47"/>
  <c r="N62" i="47"/>
  <c r="M62" i="47"/>
  <c r="N61" i="47"/>
  <c r="M61" i="47"/>
  <c r="N60" i="47"/>
  <c r="M60" i="47"/>
  <c r="N59" i="47"/>
  <c r="M59" i="47"/>
  <c r="N58" i="47"/>
  <c r="M58" i="47"/>
  <c r="N57" i="47"/>
  <c r="M57" i="47"/>
  <c r="N56" i="47"/>
  <c r="M56" i="47"/>
  <c r="N55" i="47"/>
  <c r="M55" i="47"/>
  <c r="N54" i="47"/>
  <c r="M54" i="47"/>
  <c r="N53" i="47"/>
  <c r="M53" i="47"/>
  <c r="N52" i="47"/>
  <c r="M52" i="47"/>
  <c r="N51" i="47"/>
  <c r="M51" i="47"/>
  <c r="N50" i="47"/>
  <c r="M50" i="47"/>
  <c r="N49" i="47"/>
  <c r="M49" i="47"/>
  <c r="N48" i="47"/>
  <c r="M48" i="47"/>
  <c r="N47" i="47"/>
  <c r="M47" i="47"/>
  <c r="N46" i="47"/>
  <c r="M46" i="47"/>
  <c r="N45" i="47"/>
  <c r="M45" i="47"/>
  <c r="N44" i="47"/>
  <c r="M44" i="47"/>
  <c r="N43" i="47"/>
  <c r="M43" i="47"/>
  <c r="N42" i="47"/>
  <c r="M42" i="47"/>
  <c r="N41" i="47"/>
  <c r="M41" i="47"/>
  <c r="N40" i="47"/>
  <c r="M40" i="47"/>
  <c r="N39" i="47"/>
  <c r="M39" i="47"/>
  <c r="N38" i="47"/>
  <c r="M38" i="47"/>
  <c r="N37" i="47"/>
  <c r="M37" i="47"/>
  <c r="N36" i="47"/>
  <c r="M36" i="47"/>
  <c r="N35" i="47"/>
  <c r="M35" i="47"/>
  <c r="N34" i="47"/>
  <c r="M34" i="47"/>
  <c r="N33" i="47"/>
  <c r="M33" i="47"/>
  <c r="N32" i="47"/>
  <c r="M32" i="47"/>
  <c r="N31" i="47"/>
  <c r="M31" i="47"/>
  <c r="N30" i="47"/>
  <c r="M30" i="47"/>
  <c r="N29" i="47"/>
  <c r="M29" i="47"/>
  <c r="N28" i="47"/>
  <c r="M28" i="47"/>
  <c r="N27" i="47"/>
  <c r="M27" i="47"/>
  <c r="N26" i="47"/>
  <c r="M26" i="47"/>
  <c r="N25" i="47"/>
  <c r="M25" i="47"/>
  <c r="N24" i="47"/>
  <c r="M24" i="47"/>
  <c r="N23" i="47"/>
  <c r="M23" i="47"/>
  <c r="N22" i="47"/>
  <c r="M22" i="47"/>
  <c r="N21" i="47"/>
  <c r="M21" i="47"/>
  <c r="N20" i="47"/>
  <c r="M20" i="47"/>
  <c r="N19" i="47"/>
  <c r="M19" i="47"/>
  <c r="N18" i="47"/>
  <c r="M18" i="47"/>
  <c r="N17" i="47"/>
  <c r="M17" i="47"/>
  <c r="N16" i="47"/>
  <c r="M16" i="47"/>
  <c r="N15" i="47"/>
  <c r="M15" i="47"/>
  <c r="N14" i="47"/>
  <c r="M14" i="47"/>
  <c r="N13" i="47"/>
  <c r="M13" i="47"/>
  <c r="N12" i="47"/>
  <c r="M12" i="47"/>
  <c r="N11" i="47"/>
  <c r="M11" i="47"/>
  <c r="N10" i="47"/>
  <c r="M10" i="47"/>
  <c r="N9" i="47"/>
  <c r="M9" i="47"/>
  <c r="N8" i="47"/>
  <c r="M8" i="47"/>
  <c r="N7" i="47"/>
  <c r="M7" i="47"/>
  <c r="O1" i="47"/>
  <c r="N1" i="47"/>
  <c r="M1" i="47"/>
  <c r="N101" i="46"/>
  <c r="M101" i="46"/>
  <c r="N100" i="46"/>
  <c r="M100" i="46"/>
  <c r="N99" i="46"/>
  <c r="M99" i="46"/>
  <c r="N98" i="46"/>
  <c r="M98" i="46"/>
  <c r="N97" i="46"/>
  <c r="M97" i="46"/>
  <c r="N96" i="46"/>
  <c r="M96" i="46"/>
  <c r="N95" i="46"/>
  <c r="M95" i="46"/>
  <c r="N94" i="46"/>
  <c r="M94" i="46"/>
  <c r="N93" i="46"/>
  <c r="M93" i="46"/>
  <c r="N92" i="46"/>
  <c r="M92" i="46"/>
  <c r="N91" i="46"/>
  <c r="M91" i="46"/>
  <c r="N90" i="46"/>
  <c r="M90" i="46"/>
  <c r="N89" i="46"/>
  <c r="M89" i="46"/>
  <c r="N88" i="46"/>
  <c r="M88" i="46"/>
  <c r="N87" i="46"/>
  <c r="M87" i="46"/>
  <c r="N86" i="46"/>
  <c r="M86" i="46"/>
  <c r="N85" i="46"/>
  <c r="M85" i="46"/>
  <c r="N84" i="46"/>
  <c r="M84" i="46"/>
  <c r="N83" i="46"/>
  <c r="M83" i="46"/>
  <c r="N82" i="46"/>
  <c r="M82" i="46"/>
  <c r="N81" i="46"/>
  <c r="M81" i="46"/>
  <c r="N80" i="46"/>
  <c r="M80" i="46"/>
  <c r="N79" i="46"/>
  <c r="M79" i="46"/>
  <c r="N78" i="46"/>
  <c r="M78" i="46"/>
  <c r="N77" i="46"/>
  <c r="M77" i="46"/>
  <c r="N76" i="46"/>
  <c r="M76" i="46"/>
  <c r="N75" i="46"/>
  <c r="M75" i="46"/>
  <c r="N74" i="46"/>
  <c r="M74" i="46"/>
  <c r="N73" i="46"/>
  <c r="M73" i="46"/>
  <c r="N72" i="46"/>
  <c r="M72" i="46"/>
  <c r="N71" i="46"/>
  <c r="M71" i="46"/>
  <c r="N70" i="46"/>
  <c r="M70" i="46"/>
  <c r="N69" i="46"/>
  <c r="M69" i="46"/>
  <c r="N68" i="46"/>
  <c r="M68" i="46"/>
  <c r="N67" i="46"/>
  <c r="M67" i="46"/>
  <c r="N66" i="46"/>
  <c r="M66" i="46"/>
  <c r="N65" i="46"/>
  <c r="M65" i="46"/>
  <c r="N64" i="46"/>
  <c r="M64" i="46"/>
  <c r="N63" i="46"/>
  <c r="M63" i="46"/>
  <c r="N62" i="46"/>
  <c r="M62" i="46"/>
  <c r="N61" i="46"/>
  <c r="M61" i="46"/>
  <c r="N60" i="46"/>
  <c r="M60" i="46"/>
  <c r="N59" i="46"/>
  <c r="M59" i="46"/>
  <c r="N58" i="46"/>
  <c r="M58" i="46"/>
  <c r="N57" i="46"/>
  <c r="M57" i="46"/>
  <c r="N56" i="46"/>
  <c r="M56" i="46"/>
  <c r="N55" i="46"/>
  <c r="M55" i="46"/>
  <c r="N54" i="46"/>
  <c r="M54" i="46"/>
  <c r="N53" i="46"/>
  <c r="M53" i="46"/>
  <c r="N52" i="46"/>
  <c r="M52" i="46"/>
  <c r="N51" i="46"/>
  <c r="M51" i="46"/>
  <c r="N50" i="46"/>
  <c r="M50" i="46"/>
  <c r="N49" i="46"/>
  <c r="M49" i="46"/>
  <c r="N48" i="46"/>
  <c r="M48" i="46"/>
  <c r="N47" i="46"/>
  <c r="M47" i="46"/>
  <c r="N46" i="46"/>
  <c r="M46" i="46"/>
  <c r="N45" i="46"/>
  <c r="M45" i="46"/>
  <c r="N44" i="46"/>
  <c r="M44" i="46"/>
  <c r="N43" i="46"/>
  <c r="M43" i="46"/>
  <c r="N42" i="46"/>
  <c r="M42" i="46"/>
  <c r="N41" i="46"/>
  <c r="M41" i="46"/>
  <c r="N40" i="46"/>
  <c r="M40" i="46"/>
  <c r="N39" i="46"/>
  <c r="M39" i="46"/>
  <c r="N38" i="46"/>
  <c r="M38" i="46"/>
  <c r="N37" i="46"/>
  <c r="M37" i="46"/>
  <c r="N36" i="46"/>
  <c r="M36" i="46"/>
  <c r="N35" i="46"/>
  <c r="M35" i="46"/>
  <c r="N34" i="46"/>
  <c r="M34" i="46"/>
  <c r="N33" i="46"/>
  <c r="M33" i="46"/>
  <c r="N32" i="46"/>
  <c r="M32" i="46"/>
  <c r="N31" i="46"/>
  <c r="M31" i="46"/>
  <c r="N30" i="46"/>
  <c r="M30" i="46"/>
  <c r="N29" i="46"/>
  <c r="M29" i="46"/>
  <c r="N28" i="46"/>
  <c r="M28" i="46"/>
  <c r="N27" i="46"/>
  <c r="M27" i="46"/>
  <c r="N26" i="46"/>
  <c r="M26" i="46"/>
  <c r="N25" i="46"/>
  <c r="M25" i="46"/>
  <c r="N24" i="46"/>
  <c r="M24" i="46"/>
  <c r="N23" i="46"/>
  <c r="M23" i="46"/>
  <c r="N22" i="46"/>
  <c r="M22" i="46"/>
  <c r="N21" i="46"/>
  <c r="M21" i="46"/>
  <c r="N20" i="46"/>
  <c r="M20" i="46"/>
  <c r="N19" i="46"/>
  <c r="M19" i="46"/>
  <c r="N18" i="46"/>
  <c r="M18" i="46"/>
  <c r="N17" i="46"/>
  <c r="M17" i="46"/>
  <c r="N16" i="46"/>
  <c r="M16" i="46"/>
  <c r="N15" i="46"/>
  <c r="M15" i="46"/>
  <c r="N14" i="46"/>
  <c r="M14" i="46"/>
  <c r="N13" i="46"/>
  <c r="M13" i="46"/>
  <c r="N12" i="46"/>
  <c r="M12" i="46"/>
  <c r="N11" i="46"/>
  <c r="M11" i="46"/>
  <c r="N10" i="46"/>
  <c r="M10" i="46"/>
  <c r="N9" i="46"/>
  <c r="M9" i="46"/>
  <c r="N8" i="46"/>
  <c r="M8" i="46"/>
  <c r="N7" i="46"/>
  <c r="M7" i="46"/>
  <c r="O1" i="46"/>
  <c r="N1" i="46"/>
  <c r="M1" i="46"/>
  <c r="N101" i="45"/>
  <c r="M101" i="45"/>
  <c r="N100" i="45"/>
  <c r="M100" i="45"/>
  <c r="N99" i="45"/>
  <c r="M99" i="45"/>
  <c r="N98" i="45"/>
  <c r="M98" i="45"/>
  <c r="N97" i="45"/>
  <c r="M97" i="45"/>
  <c r="N96" i="45"/>
  <c r="M96" i="45"/>
  <c r="N95" i="45"/>
  <c r="M95" i="45"/>
  <c r="N94" i="45"/>
  <c r="M94" i="45"/>
  <c r="N93" i="45"/>
  <c r="M93" i="45"/>
  <c r="N92" i="45"/>
  <c r="M92" i="45"/>
  <c r="N91" i="45"/>
  <c r="M91" i="45"/>
  <c r="N90" i="45"/>
  <c r="M90" i="45"/>
  <c r="N89" i="45"/>
  <c r="M89" i="45"/>
  <c r="N88" i="45"/>
  <c r="M88" i="45"/>
  <c r="N87" i="45"/>
  <c r="M87" i="45"/>
  <c r="N86" i="45"/>
  <c r="M86" i="45"/>
  <c r="N85" i="45"/>
  <c r="M85" i="45"/>
  <c r="N84" i="45"/>
  <c r="M84" i="45"/>
  <c r="N83" i="45"/>
  <c r="M83" i="45"/>
  <c r="N82" i="45"/>
  <c r="M82" i="45"/>
  <c r="N81" i="45"/>
  <c r="M81" i="45"/>
  <c r="N80" i="45"/>
  <c r="M80" i="45"/>
  <c r="N79" i="45"/>
  <c r="M79" i="45"/>
  <c r="N78" i="45"/>
  <c r="M78" i="45"/>
  <c r="N77" i="45"/>
  <c r="M77" i="45"/>
  <c r="N76" i="45"/>
  <c r="M76" i="45"/>
  <c r="N75" i="45"/>
  <c r="M75" i="45"/>
  <c r="N74" i="45"/>
  <c r="M74" i="45"/>
  <c r="N73" i="45"/>
  <c r="M73" i="45"/>
  <c r="N72" i="45"/>
  <c r="M72" i="45"/>
  <c r="N71" i="45"/>
  <c r="M71" i="45"/>
  <c r="N70" i="45"/>
  <c r="M70" i="45"/>
  <c r="N69" i="45"/>
  <c r="M69" i="45"/>
  <c r="N68" i="45"/>
  <c r="M68" i="45"/>
  <c r="N67" i="45"/>
  <c r="M67" i="45"/>
  <c r="N66" i="45"/>
  <c r="M66" i="45"/>
  <c r="N65" i="45"/>
  <c r="M65" i="45"/>
  <c r="N64" i="45"/>
  <c r="M64" i="45"/>
  <c r="N63" i="45"/>
  <c r="M63" i="45"/>
  <c r="N62" i="45"/>
  <c r="M62" i="45"/>
  <c r="N61" i="45"/>
  <c r="M61" i="45"/>
  <c r="N60" i="45"/>
  <c r="M60" i="45"/>
  <c r="N59" i="45"/>
  <c r="M59" i="45"/>
  <c r="N58" i="45"/>
  <c r="M58" i="45"/>
  <c r="N57" i="45"/>
  <c r="M57" i="45"/>
  <c r="N56" i="45"/>
  <c r="M56" i="45"/>
  <c r="N55" i="45"/>
  <c r="M55" i="45"/>
  <c r="N54" i="45"/>
  <c r="M54" i="45"/>
  <c r="N53" i="45"/>
  <c r="M53" i="45"/>
  <c r="N52" i="45"/>
  <c r="M52" i="45"/>
  <c r="N51" i="45"/>
  <c r="M51" i="45"/>
  <c r="N50" i="45"/>
  <c r="M50" i="45"/>
  <c r="N49" i="45"/>
  <c r="M49" i="45"/>
  <c r="N48" i="45"/>
  <c r="M48" i="45"/>
  <c r="N47" i="45"/>
  <c r="M47" i="45"/>
  <c r="N46" i="45"/>
  <c r="M46" i="45"/>
  <c r="N45" i="45"/>
  <c r="M45" i="45"/>
  <c r="N44" i="45"/>
  <c r="M44" i="45"/>
  <c r="N43" i="45"/>
  <c r="M43" i="45"/>
  <c r="N42" i="45"/>
  <c r="M42" i="45"/>
  <c r="N41" i="45"/>
  <c r="M41" i="45"/>
  <c r="N40" i="45"/>
  <c r="M40" i="45"/>
  <c r="N39" i="45"/>
  <c r="M39" i="45"/>
  <c r="N38" i="45"/>
  <c r="M38" i="45"/>
  <c r="N37" i="45"/>
  <c r="M37" i="45"/>
  <c r="N36" i="45"/>
  <c r="M36" i="45"/>
  <c r="N35" i="45"/>
  <c r="M35" i="45"/>
  <c r="N34" i="45"/>
  <c r="M34" i="45"/>
  <c r="N33" i="45"/>
  <c r="M33" i="45"/>
  <c r="N32" i="45"/>
  <c r="M32" i="45"/>
  <c r="N31" i="45"/>
  <c r="M31" i="45"/>
  <c r="N30" i="45"/>
  <c r="M30" i="45"/>
  <c r="N29" i="45"/>
  <c r="M29" i="45"/>
  <c r="N28" i="45"/>
  <c r="M28" i="45"/>
  <c r="N27" i="45"/>
  <c r="M27" i="45"/>
  <c r="N26" i="45"/>
  <c r="M26" i="45"/>
  <c r="N25" i="45"/>
  <c r="M25" i="45"/>
  <c r="N24" i="45"/>
  <c r="M24" i="45"/>
  <c r="N23" i="45"/>
  <c r="M23" i="45"/>
  <c r="N22" i="45"/>
  <c r="M22" i="45"/>
  <c r="N21" i="45"/>
  <c r="M21" i="45"/>
  <c r="N20" i="45"/>
  <c r="M20" i="45"/>
  <c r="N19" i="45"/>
  <c r="M19" i="45"/>
  <c r="N18" i="45"/>
  <c r="M18" i="45"/>
  <c r="N17" i="45"/>
  <c r="M17" i="45"/>
  <c r="N16" i="45"/>
  <c r="M16" i="45"/>
  <c r="N15" i="45"/>
  <c r="M15" i="45"/>
  <c r="N14" i="45"/>
  <c r="M14" i="45"/>
  <c r="N13" i="45"/>
  <c r="M13" i="45"/>
  <c r="N12" i="45"/>
  <c r="M12" i="45"/>
  <c r="N11" i="45"/>
  <c r="M11" i="45"/>
  <c r="N10" i="45"/>
  <c r="M10" i="45"/>
  <c r="N9" i="45"/>
  <c r="M9" i="45"/>
  <c r="N8" i="45"/>
  <c r="M8" i="45"/>
  <c r="N7" i="45"/>
  <c r="M7" i="45"/>
  <c r="O1" i="45"/>
  <c r="N1" i="45"/>
  <c r="M1" i="45"/>
  <c r="N101" i="44"/>
  <c r="M101" i="44"/>
  <c r="N100" i="44"/>
  <c r="M100" i="44"/>
  <c r="N99" i="44"/>
  <c r="M99" i="44"/>
  <c r="N98" i="44"/>
  <c r="M98" i="44"/>
  <c r="N97" i="44"/>
  <c r="M97" i="44"/>
  <c r="N96" i="44"/>
  <c r="M96" i="44"/>
  <c r="N95" i="44"/>
  <c r="M95" i="44"/>
  <c r="N94" i="44"/>
  <c r="M94" i="44"/>
  <c r="N93" i="44"/>
  <c r="M93" i="44"/>
  <c r="N92" i="44"/>
  <c r="M92" i="44"/>
  <c r="N91" i="44"/>
  <c r="M91" i="44"/>
  <c r="N90" i="44"/>
  <c r="M90" i="44"/>
  <c r="N89" i="44"/>
  <c r="M89" i="44"/>
  <c r="N88" i="44"/>
  <c r="M88" i="44"/>
  <c r="N87" i="44"/>
  <c r="M87" i="44"/>
  <c r="N86" i="44"/>
  <c r="M86" i="44"/>
  <c r="N85" i="44"/>
  <c r="M85" i="44"/>
  <c r="N84" i="44"/>
  <c r="M84" i="44"/>
  <c r="N83" i="44"/>
  <c r="M83" i="44"/>
  <c r="N82" i="44"/>
  <c r="M82" i="44"/>
  <c r="N81" i="44"/>
  <c r="M81" i="44"/>
  <c r="N80" i="44"/>
  <c r="M80" i="44"/>
  <c r="N79" i="44"/>
  <c r="M79" i="44"/>
  <c r="N78" i="44"/>
  <c r="M78" i="44"/>
  <c r="N77" i="44"/>
  <c r="M77" i="44"/>
  <c r="N76" i="44"/>
  <c r="M76" i="44"/>
  <c r="N75" i="44"/>
  <c r="M75" i="44"/>
  <c r="N74" i="44"/>
  <c r="M74" i="44"/>
  <c r="N73" i="44"/>
  <c r="M73" i="44"/>
  <c r="N72" i="44"/>
  <c r="M72" i="44"/>
  <c r="N71" i="44"/>
  <c r="M71" i="44"/>
  <c r="N70" i="44"/>
  <c r="M70" i="44"/>
  <c r="N69" i="44"/>
  <c r="M69" i="44"/>
  <c r="N68" i="44"/>
  <c r="M68" i="44"/>
  <c r="N67" i="44"/>
  <c r="M67" i="44"/>
  <c r="N66" i="44"/>
  <c r="M66" i="44"/>
  <c r="N65" i="44"/>
  <c r="M65" i="44"/>
  <c r="N64" i="44"/>
  <c r="M64" i="44"/>
  <c r="N63" i="44"/>
  <c r="M63" i="44"/>
  <c r="N62" i="44"/>
  <c r="M62" i="44"/>
  <c r="N61" i="44"/>
  <c r="M61" i="44"/>
  <c r="N60" i="44"/>
  <c r="M60" i="44"/>
  <c r="N59" i="44"/>
  <c r="M59" i="44"/>
  <c r="N58" i="44"/>
  <c r="M58" i="44"/>
  <c r="N57" i="44"/>
  <c r="M57" i="44"/>
  <c r="N56" i="44"/>
  <c r="M56" i="44"/>
  <c r="N55" i="44"/>
  <c r="M55" i="44"/>
  <c r="N54" i="44"/>
  <c r="M54" i="44"/>
  <c r="N53" i="44"/>
  <c r="M53" i="44"/>
  <c r="N52" i="44"/>
  <c r="M52" i="44"/>
  <c r="N51" i="44"/>
  <c r="M51" i="44"/>
  <c r="N50" i="44"/>
  <c r="M50" i="44"/>
  <c r="N49" i="44"/>
  <c r="M49" i="44"/>
  <c r="N48" i="44"/>
  <c r="M48" i="44"/>
  <c r="N47" i="44"/>
  <c r="M47" i="44"/>
  <c r="N46" i="44"/>
  <c r="M46" i="44"/>
  <c r="N45" i="44"/>
  <c r="M45" i="44"/>
  <c r="N44" i="44"/>
  <c r="M44" i="44"/>
  <c r="N43" i="44"/>
  <c r="M43" i="44"/>
  <c r="N42" i="44"/>
  <c r="M42" i="44"/>
  <c r="N41" i="44"/>
  <c r="M41" i="44"/>
  <c r="N40" i="44"/>
  <c r="M40" i="44"/>
  <c r="N39" i="44"/>
  <c r="M39" i="44"/>
  <c r="N38" i="44"/>
  <c r="M38" i="44"/>
  <c r="N37" i="44"/>
  <c r="M37" i="44"/>
  <c r="N36" i="44"/>
  <c r="M36" i="44"/>
  <c r="N35" i="44"/>
  <c r="M35" i="44"/>
  <c r="N34" i="44"/>
  <c r="M34" i="44"/>
  <c r="N33" i="44"/>
  <c r="M33" i="44"/>
  <c r="N32" i="44"/>
  <c r="M32" i="44"/>
  <c r="N31" i="44"/>
  <c r="M31" i="44"/>
  <c r="N30" i="44"/>
  <c r="M30" i="44"/>
  <c r="N29" i="44"/>
  <c r="M29" i="44"/>
  <c r="N28" i="44"/>
  <c r="M28" i="44"/>
  <c r="N27" i="44"/>
  <c r="M27" i="44"/>
  <c r="N26" i="44"/>
  <c r="M26" i="44"/>
  <c r="N25" i="44"/>
  <c r="M25" i="44"/>
  <c r="N24" i="44"/>
  <c r="M24" i="44"/>
  <c r="N23" i="44"/>
  <c r="M23" i="44"/>
  <c r="N22" i="44"/>
  <c r="M22" i="44"/>
  <c r="N21" i="44"/>
  <c r="M21" i="44"/>
  <c r="N20" i="44"/>
  <c r="M20" i="44"/>
  <c r="N19" i="44"/>
  <c r="M19" i="44"/>
  <c r="N18" i="44"/>
  <c r="M18" i="44"/>
  <c r="N17" i="44"/>
  <c r="M17" i="44"/>
  <c r="N16" i="44"/>
  <c r="M16" i="44"/>
  <c r="N15" i="44"/>
  <c r="M15" i="44"/>
  <c r="N14" i="44"/>
  <c r="M14" i="44"/>
  <c r="N13" i="44"/>
  <c r="M13" i="44"/>
  <c r="N12" i="44"/>
  <c r="M12" i="44"/>
  <c r="N11" i="44"/>
  <c r="M11" i="44"/>
  <c r="N10" i="44"/>
  <c r="M10" i="44"/>
  <c r="N9" i="44"/>
  <c r="M9" i="44"/>
  <c r="N8" i="44"/>
  <c r="M8" i="44"/>
  <c r="N7" i="44"/>
  <c r="M7" i="44"/>
  <c r="O1" i="44"/>
  <c r="N1" i="44"/>
  <c r="M1" i="44"/>
  <c r="N101" i="43"/>
  <c r="M101" i="43"/>
  <c r="N100" i="43"/>
  <c r="M100" i="43"/>
  <c r="N99" i="43"/>
  <c r="M99" i="43"/>
  <c r="N98" i="43"/>
  <c r="M98" i="43"/>
  <c r="N97" i="43"/>
  <c r="M97" i="43"/>
  <c r="N96" i="43"/>
  <c r="M96" i="43"/>
  <c r="N95" i="43"/>
  <c r="M95" i="43"/>
  <c r="N94" i="43"/>
  <c r="M94" i="43"/>
  <c r="N93" i="43"/>
  <c r="M93" i="43"/>
  <c r="N92" i="43"/>
  <c r="M92" i="43"/>
  <c r="N91" i="43"/>
  <c r="M91" i="43"/>
  <c r="N90" i="43"/>
  <c r="M90" i="43"/>
  <c r="N89" i="43"/>
  <c r="M89" i="43"/>
  <c r="N88" i="43"/>
  <c r="M88" i="43"/>
  <c r="N87" i="43"/>
  <c r="M87" i="43"/>
  <c r="N86" i="43"/>
  <c r="M86" i="43"/>
  <c r="N85" i="43"/>
  <c r="M85" i="43"/>
  <c r="N84" i="43"/>
  <c r="M84" i="43"/>
  <c r="N83" i="43"/>
  <c r="M83" i="43"/>
  <c r="N82" i="43"/>
  <c r="M82" i="43"/>
  <c r="N81" i="43"/>
  <c r="M81" i="43"/>
  <c r="N80" i="43"/>
  <c r="M80" i="43"/>
  <c r="N79" i="43"/>
  <c r="M79" i="43"/>
  <c r="N78" i="43"/>
  <c r="M78" i="43"/>
  <c r="N77" i="43"/>
  <c r="M77" i="43"/>
  <c r="N76" i="43"/>
  <c r="M76" i="43"/>
  <c r="N75" i="43"/>
  <c r="M75" i="43"/>
  <c r="N74" i="43"/>
  <c r="M74" i="43"/>
  <c r="N73" i="43"/>
  <c r="M73" i="43"/>
  <c r="N72" i="43"/>
  <c r="M72" i="43"/>
  <c r="N71" i="43"/>
  <c r="M71" i="43"/>
  <c r="N70" i="43"/>
  <c r="M70" i="43"/>
  <c r="N69" i="43"/>
  <c r="M69" i="43"/>
  <c r="N68" i="43"/>
  <c r="M68" i="43"/>
  <c r="N67" i="43"/>
  <c r="M67" i="43"/>
  <c r="N66" i="43"/>
  <c r="M66" i="43"/>
  <c r="N65" i="43"/>
  <c r="M65" i="43"/>
  <c r="N64" i="43"/>
  <c r="M64" i="43"/>
  <c r="N63" i="43"/>
  <c r="M63" i="43"/>
  <c r="N62" i="43"/>
  <c r="M62" i="43"/>
  <c r="N61" i="43"/>
  <c r="M61" i="43"/>
  <c r="N60" i="43"/>
  <c r="M60" i="43"/>
  <c r="N59" i="43"/>
  <c r="M59" i="43"/>
  <c r="N58" i="43"/>
  <c r="M58" i="43"/>
  <c r="N57" i="43"/>
  <c r="M57" i="43"/>
  <c r="N56" i="43"/>
  <c r="M56" i="43"/>
  <c r="N55" i="43"/>
  <c r="M55" i="43"/>
  <c r="N54" i="43"/>
  <c r="M54" i="43"/>
  <c r="N53" i="43"/>
  <c r="M53" i="43"/>
  <c r="N52" i="43"/>
  <c r="M52" i="43"/>
  <c r="N51" i="43"/>
  <c r="M51" i="43"/>
  <c r="N50" i="43"/>
  <c r="M50" i="43"/>
  <c r="N49" i="43"/>
  <c r="M49" i="43"/>
  <c r="N48" i="43"/>
  <c r="M48" i="43"/>
  <c r="N47" i="43"/>
  <c r="M47" i="43"/>
  <c r="N46" i="43"/>
  <c r="M46" i="43"/>
  <c r="N45" i="43"/>
  <c r="M45" i="43"/>
  <c r="N44" i="43"/>
  <c r="M44" i="43"/>
  <c r="N43" i="43"/>
  <c r="M43" i="43"/>
  <c r="N42" i="43"/>
  <c r="M42" i="43"/>
  <c r="N41" i="43"/>
  <c r="M41" i="43"/>
  <c r="N40" i="43"/>
  <c r="M40" i="43"/>
  <c r="N39" i="43"/>
  <c r="M39" i="43"/>
  <c r="N38" i="43"/>
  <c r="M38" i="43"/>
  <c r="N37" i="43"/>
  <c r="M37" i="43"/>
  <c r="N36" i="43"/>
  <c r="M36" i="43"/>
  <c r="N35" i="43"/>
  <c r="M35" i="43"/>
  <c r="N34" i="43"/>
  <c r="M34" i="43"/>
  <c r="N33" i="43"/>
  <c r="M33" i="43"/>
  <c r="N32" i="43"/>
  <c r="M32" i="43"/>
  <c r="N31" i="43"/>
  <c r="M31" i="43"/>
  <c r="N30" i="43"/>
  <c r="M30" i="43"/>
  <c r="N29" i="43"/>
  <c r="M29" i="43"/>
  <c r="N28" i="43"/>
  <c r="M28" i="43"/>
  <c r="N27" i="43"/>
  <c r="M27" i="43"/>
  <c r="N26" i="43"/>
  <c r="M26" i="43"/>
  <c r="N25" i="43"/>
  <c r="M25" i="43"/>
  <c r="N24" i="43"/>
  <c r="M24" i="43"/>
  <c r="N23" i="43"/>
  <c r="M23" i="43"/>
  <c r="N22" i="43"/>
  <c r="M22" i="43"/>
  <c r="N21" i="43"/>
  <c r="M21" i="43"/>
  <c r="N20" i="43"/>
  <c r="M20" i="43"/>
  <c r="N19" i="43"/>
  <c r="M19" i="43"/>
  <c r="N18" i="43"/>
  <c r="M18" i="43"/>
  <c r="N17" i="43"/>
  <c r="M17" i="43"/>
  <c r="N16" i="43"/>
  <c r="M16" i="43"/>
  <c r="N15" i="43"/>
  <c r="M15" i="43"/>
  <c r="N14" i="43"/>
  <c r="M14" i="43"/>
  <c r="N13" i="43"/>
  <c r="M13" i="43"/>
  <c r="N12" i="43"/>
  <c r="M12" i="43"/>
  <c r="N11" i="43"/>
  <c r="M11" i="43"/>
  <c r="N10" i="43"/>
  <c r="M10" i="43"/>
  <c r="N9" i="43"/>
  <c r="M9" i="43"/>
  <c r="N8" i="43"/>
  <c r="M8" i="43"/>
  <c r="N7" i="43"/>
  <c r="M7" i="43"/>
  <c r="O1" i="43"/>
  <c r="N1" i="43"/>
  <c r="M1" i="43"/>
  <c r="N101" i="38"/>
  <c r="M101" i="38"/>
  <c r="N100" i="38"/>
  <c r="M100" i="38"/>
  <c r="N99" i="38"/>
  <c r="M99" i="38"/>
  <c r="N98" i="38"/>
  <c r="M98" i="38"/>
  <c r="N97" i="38"/>
  <c r="M97" i="38"/>
  <c r="N96" i="38"/>
  <c r="M96" i="38"/>
  <c r="N95" i="38"/>
  <c r="M95" i="38"/>
  <c r="N94" i="38"/>
  <c r="M94" i="38"/>
  <c r="N93" i="38"/>
  <c r="M93" i="38"/>
  <c r="N92" i="38"/>
  <c r="M92" i="38"/>
  <c r="N91" i="38"/>
  <c r="M91" i="38"/>
  <c r="N90" i="38"/>
  <c r="M90" i="38"/>
  <c r="N89" i="38"/>
  <c r="M89" i="38"/>
  <c r="N88" i="38"/>
  <c r="M88" i="38"/>
  <c r="N87" i="38"/>
  <c r="M87" i="38"/>
  <c r="N86" i="38"/>
  <c r="M86" i="38"/>
  <c r="N85" i="38"/>
  <c r="M85" i="38"/>
  <c r="N84" i="38"/>
  <c r="M84" i="38"/>
  <c r="N83" i="38"/>
  <c r="M83" i="38"/>
  <c r="N82" i="38"/>
  <c r="M82" i="38"/>
  <c r="N81" i="38"/>
  <c r="M81" i="38"/>
  <c r="N80" i="38"/>
  <c r="M80" i="38"/>
  <c r="N79" i="38"/>
  <c r="M79" i="38"/>
  <c r="N78" i="38"/>
  <c r="M78" i="38"/>
  <c r="N77" i="38"/>
  <c r="M77" i="38"/>
  <c r="N76" i="38"/>
  <c r="M76" i="38"/>
  <c r="N75" i="38"/>
  <c r="M75" i="38"/>
  <c r="N74" i="38"/>
  <c r="M74" i="38"/>
  <c r="N73" i="38"/>
  <c r="M73" i="38"/>
  <c r="N72" i="38"/>
  <c r="M72" i="38"/>
  <c r="N71" i="38"/>
  <c r="M71" i="38"/>
  <c r="N70" i="38"/>
  <c r="M70" i="38"/>
  <c r="N69" i="38"/>
  <c r="M69" i="38"/>
  <c r="N68" i="38"/>
  <c r="M68" i="38"/>
  <c r="N67" i="38"/>
  <c r="M67" i="38"/>
  <c r="N66" i="38"/>
  <c r="M66" i="38"/>
  <c r="N65" i="38"/>
  <c r="M65" i="38"/>
  <c r="N64" i="38"/>
  <c r="M64" i="38"/>
  <c r="N63" i="38"/>
  <c r="M63" i="38"/>
  <c r="N62" i="38"/>
  <c r="M62" i="38"/>
  <c r="N61" i="38"/>
  <c r="M61" i="38"/>
  <c r="N60" i="38"/>
  <c r="M60" i="38"/>
  <c r="N59" i="38"/>
  <c r="M59" i="38"/>
  <c r="N58" i="38"/>
  <c r="M58" i="38"/>
  <c r="N57" i="38"/>
  <c r="M57" i="38"/>
  <c r="N56" i="38"/>
  <c r="M56" i="38"/>
  <c r="N55" i="38"/>
  <c r="M55" i="38"/>
  <c r="N54" i="38"/>
  <c r="M54" i="38"/>
  <c r="N53" i="38"/>
  <c r="M53" i="38"/>
  <c r="N52" i="38"/>
  <c r="M52" i="38"/>
  <c r="N51" i="38"/>
  <c r="M51" i="38"/>
  <c r="N50" i="38"/>
  <c r="M50" i="38"/>
  <c r="N49" i="38"/>
  <c r="M49" i="38"/>
  <c r="N48" i="38"/>
  <c r="M48" i="38"/>
  <c r="N47" i="38"/>
  <c r="M47" i="38"/>
  <c r="N46" i="38"/>
  <c r="M46" i="38"/>
  <c r="N45" i="38"/>
  <c r="M45" i="38"/>
  <c r="N44" i="38"/>
  <c r="M44" i="38"/>
  <c r="N43" i="38"/>
  <c r="M43" i="38"/>
  <c r="N42" i="38"/>
  <c r="M42" i="38"/>
  <c r="N41" i="38"/>
  <c r="M41" i="38"/>
  <c r="N40" i="38"/>
  <c r="M40" i="38"/>
  <c r="N39" i="38"/>
  <c r="M39" i="38"/>
  <c r="N38" i="38"/>
  <c r="M38" i="38"/>
  <c r="N37" i="38"/>
  <c r="M37" i="38"/>
  <c r="N36" i="38"/>
  <c r="M36" i="38"/>
  <c r="N35" i="38"/>
  <c r="M35" i="38"/>
  <c r="N34" i="38"/>
  <c r="M34" i="38"/>
  <c r="N33" i="38"/>
  <c r="M33" i="38"/>
  <c r="N32" i="38"/>
  <c r="M32" i="38"/>
  <c r="N31" i="38"/>
  <c r="M31" i="38"/>
  <c r="N30" i="38"/>
  <c r="M30" i="38"/>
  <c r="N29" i="38"/>
  <c r="M29" i="38"/>
  <c r="N28" i="38"/>
  <c r="M28" i="38"/>
  <c r="N27" i="38"/>
  <c r="M27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N17" i="38"/>
  <c r="M17" i="38"/>
  <c r="N16" i="38"/>
  <c r="M16" i="38"/>
  <c r="N15" i="38"/>
  <c r="M15" i="38"/>
  <c r="N14" i="38"/>
  <c r="M14" i="38"/>
  <c r="N13" i="38"/>
  <c r="M13" i="38"/>
  <c r="N12" i="38"/>
  <c r="M12" i="38"/>
  <c r="N11" i="38"/>
  <c r="M11" i="38"/>
  <c r="N10" i="38"/>
  <c r="M10" i="38"/>
  <c r="N9" i="38"/>
  <c r="M9" i="38"/>
  <c r="N8" i="38"/>
  <c r="M8" i="38"/>
  <c r="N7" i="38"/>
  <c r="M7" i="38"/>
  <c r="O1" i="38"/>
  <c r="N1" i="38"/>
  <c r="M1" i="38"/>
  <c r="N7" i="55"/>
  <c r="N8" i="55"/>
  <c r="N9" i="55"/>
  <c r="N10" i="55"/>
  <c r="N11" i="55"/>
  <c r="N12" i="55"/>
  <c r="N13" i="55"/>
  <c r="N14" i="55"/>
  <c r="N15" i="55"/>
  <c r="N16" i="55"/>
  <c r="N17" i="55"/>
  <c r="N18" i="55"/>
  <c r="N19" i="55"/>
  <c r="N20" i="55"/>
  <c r="N21" i="55"/>
  <c r="N22" i="55"/>
  <c r="N23" i="55"/>
  <c r="N24" i="55"/>
  <c r="N25" i="55"/>
  <c r="N26" i="55"/>
  <c r="N27" i="55"/>
  <c r="N28" i="55"/>
  <c r="N29" i="55"/>
  <c r="N30" i="55"/>
  <c r="N31" i="55"/>
  <c r="N32" i="55"/>
  <c r="N33" i="55"/>
  <c r="N34" i="55"/>
  <c r="N35" i="55"/>
  <c r="N36" i="55"/>
  <c r="N37" i="55"/>
  <c r="N38" i="55"/>
  <c r="N39" i="55"/>
  <c r="N40" i="55"/>
  <c r="N41" i="55"/>
  <c r="N42" i="55"/>
  <c r="N43" i="55"/>
  <c r="N44" i="55"/>
  <c r="N45" i="55"/>
  <c r="N46" i="55"/>
  <c r="N47" i="55"/>
  <c r="N48" i="55"/>
  <c r="N49" i="55"/>
  <c r="N50" i="55"/>
  <c r="N51" i="55"/>
  <c r="N52" i="55"/>
  <c r="N53" i="55"/>
  <c r="N54" i="55"/>
  <c r="N55" i="55"/>
  <c r="N56" i="55"/>
  <c r="N57" i="55"/>
  <c r="N58" i="55"/>
  <c r="N59" i="55"/>
  <c r="N60" i="55"/>
  <c r="N61" i="55"/>
  <c r="N62" i="55"/>
  <c r="N63" i="55"/>
  <c r="N64" i="55"/>
  <c r="N65" i="55"/>
  <c r="N66" i="55"/>
  <c r="N67" i="55"/>
  <c r="N68" i="55"/>
  <c r="N69" i="55"/>
  <c r="N70" i="55"/>
  <c r="N71" i="55"/>
  <c r="N72" i="55"/>
  <c r="N73" i="55"/>
  <c r="N74" i="55"/>
  <c r="N75" i="55"/>
  <c r="N76" i="55"/>
  <c r="N77" i="55"/>
  <c r="N78" i="55"/>
  <c r="N79" i="55"/>
  <c r="N80" i="55"/>
  <c r="N81" i="55"/>
  <c r="N82" i="55"/>
  <c r="N83" i="55"/>
  <c r="N84" i="55"/>
  <c r="N85" i="55"/>
  <c r="N86" i="55"/>
  <c r="N87" i="55"/>
  <c r="N88" i="55"/>
  <c r="N89" i="55"/>
  <c r="N90" i="55"/>
  <c r="N91" i="55"/>
  <c r="N92" i="55"/>
  <c r="N93" i="55"/>
  <c r="N94" i="55"/>
  <c r="N95" i="55"/>
  <c r="N96" i="55"/>
  <c r="N97" i="55"/>
  <c r="N98" i="55"/>
  <c r="N99" i="55"/>
  <c r="N100" i="55"/>
  <c r="N101" i="55"/>
  <c r="M7" i="55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AC1" i="52"/>
  <c r="AB1" i="52"/>
  <c r="AA1" i="52"/>
  <c r="Z1" i="52"/>
  <c r="AC1" i="51"/>
  <c r="AB1" i="51"/>
  <c r="AA1" i="51"/>
  <c r="Z1" i="51"/>
  <c r="AC1" i="50"/>
  <c r="AB1" i="50"/>
  <c r="AA1" i="50"/>
  <c r="Z1" i="50"/>
  <c r="AC1" i="49"/>
  <c r="AB1" i="49"/>
  <c r="AA1" i="49"/>
  <c r="Z1" i="49"/>
  <c r="AC1" i="48"/>
  <c r="AB1" i="48"/>
  <c r="AA1" i="48"/>
  <c r="Z1" i="48"/>
  <c r="AC1" i="47"/>
  <c r="AB1" i="47"/>
  <c r="AA1" i="47"/>
  <c r="Z1" i="47"/>
  <c r="AC1" i="46"/>
  <c r="AB1" i="46"/>
  <c r="AA1" i="46"/>
  <c r="Z1" i="46"/>
  <c r="AC1" i="45"/>
  <c r="AB1" i="45"/>
  <c r="AA1" i="45"/>
  <c r="Z1" i="45"/>
  <c r="AC1" i="44"/>
  <c r="AB1" i="44"/>
  <c r="AA1" i="44"/>
  <c r="Z1" i="44"/>
  <c r="AC1" i="43"/>
  <c r="AB1" i="43"/>
  <c r="AA1" i="43"/>
  <c r="Z1" i="43"/>
  <c r="X102" i="52"/>
  <c r="W102" i="52"/>
  <c r="V102" i="52"/>
  <c r="U102" i="52"/>
  <c r="X1" i="52"/>
  <c r="W1" i="52"/>
  <c r="V1" i="52"/>
  <c r="U1" i="52"/>
  <c r="X102" i="51"/>
  <c r="W102" i="51"/>
  <c r="V102" i="51"/>
  <c r="U102" i="51"/>
  <c r="X1" i="51"/>
  <c r="W1" i="51"/>
  <c r="V1" i="51"/>
  <c r="U1" i="51"/>
  <c r="X102" i="50"/>
  <c r="W102" i="50"/>
  <c r="V102" i="50"/>
  <c r="U102" i="50"/>
  <c r="X1" i="50"/>
  <c r="W1" i="50"/>
  <c r="V1" i="50"/>
  <c r="U1" i="50"/>
  <c r="X102" i="49"/>
  <c r="W102" i="49"/>
  <c r="V102" i="49"/>
  <c r="U102" i="49"/>
  <c r="X1" i="49"/>
  <c r="W1" i="49"/>
  <c r="V1" i="49"/>
  <c r="U1" i="49"/>
  <c r="X102" i="48"/>
  <c r="W102" i="48"/>
  <c r="V102" i="48"/>
  <c r="U102" i="48"/>
  <c r="X1" i="48"/>
  <c r="W1" i="48"/>
  <c r="V1" i="48"/>
  <c r="U1" i="48"/>
  <c r="X102" i="47"/>
  <c r="W102" i="47"/>
  <c r="V102" i="47"/>
  <c r="U102" i="47"/>
  <c r="X1" i="47"/>
  <c r="W1" i="47"/>
  <c r="V1" i="47"/>
  <c r="U1" i="47"/>
  <c r="X102" i="46"/>
  <c r="W102" i="46"/>
  <c r="V102" i="46"/>
  <c r="U102" i="46"/>
  <c r="X1" i="46"/>
  <c r="W1" i="46"/>
  <c r="V1" i="46"/>
  <c r="U1" i="46"/>
  <c r="X102" i="45"/>
  <c r="W102" i="45"/>
  <c r="V102" i="45"/>
  <c r="U102" i="45"/>
  <c r="X1" i="45"/>
  <c r="W1" i="45"/>
  <c r="V1" i="45"/>
  <c r="U1" i="45"/>
  <c r="X102" i="44"/>
  <c r="W102" i="44"/>
  <c r="V102" i="44"/>
  <c r="U102" i="44"/>
  <c r="X1" i="44"/>
  <c r="W1" i="44"/>
  <c r="V1" i="44"/>
  <c r="U1" i="44"/>
  <c r="X102" i="43"/>
  <c r="W102" i="43"/>
  <c r="V102" i="43"/>
  <c r="U102" i="43"/>
  <c r="X1" i="43"/>
  <c r="W1" i="43"/>
  <c r="V1" i="43"/>
  <c r="U1" i="43"/>
  <c r="S102" i="52"/>
  <c r="R102" i="52"/>
  <c r="Q102" i="52"/>
  <c r="P102" i="52"/>
  <c r="S1" i="52"/>
  <c r="R1" i="52"/>
  <c r="Q1" i="52"/>
  <c r="P1" i="52"/>
  <c r="S102" i="51"/>
  <c r="R102" i="51"/>
  <c r="Q102" i="51"/>
  <c r="P102" i="51"/>
  <c r="S1" i="51"/>
  <c r="R1" i="51"/>
  <c r="Q1" i="51"/>
  <c r="P1" i="51"/>
  <c r="S102" i="50"/>
  <c r="R102" i="50"/>
  <c r="Q102" i="50"/>
  <c r="P102" i="50"/>
  <c r="S1" i="50"/>
  <c r="R1" i="50"/>
  <c r="Q1" i="50"/>
  <c r="P1" i="50"/>
  <c r="S102" i="49"/>
  <c r="R102" i="49"/>
  <c r="Q102" i="49"/>
  <c r="P102" i="49"/>
  <c r="S1" i="49"/>
  <c r="R1" i="49"/>
  <c r="Q1" i="49"/>
  <c r="P1" i="49"/>
  <c r="S102" i="48"/>
  <c r="R102" i="48"/>
  <c r="Q102" i="48"/>
  <c r="P102" i="48"/>
  <c r="S1" i="48"/>
  <c r="R1" i="48"/>
  <c r="Q1" i="48"/>
  <c r="P1" i="48"/>
  <c r="S102" i="47"/>
  <c r="R102" i="47"/>
  <c r="Q102" i="47"/>
  <c r="P102" i="47"/>
  <c r="S1" i="47"/>
  <c r="R1" i="47"/>
  <c r="Q1" i="47"/>
  <c r="P1" i="47"/>
  <c r="S102" i="46"/>
  <c r="R102" i="46"/>
  <c r="Q102" i="46"/>
  <c r="P102" i="46"/>
  <c r="S1" i="46"/>
  <c r="R1" i="46"/>
  <c r="Q1" i="46"/>
  <c r="P1" i="46"/>
  <c r="S102" i="45"/>
  <c r="R102" i="45"/>
  <c r="Q102" i="45"/>
  <c r="P102" i="45"/>
  <c r="S1" i="45"/>
  <c r="R1" i="45"/>
  <c r="Q1" i="45"/>
  <c r="P1" i="45"/>
  <c r="S102" i="44"/>
  <c r="R102" i="44"/>
  <c r="Q102" i="44"/>
  <c r="P102" i="44"/>
  <c r="S1" i="44"/>
  <c r="R1" i="44"/>
  <c r="Q1" i="44"/>
  <c r="P1" i="44"/>
  <c r="S102" i="43"/>
  <c r="R102" i="43"/>
  <c r="Q102" i="43"/>
  <c r="P102" i="43"/>
  <c r="S1" i="43"/>
  <c r="R1" i="43"/>
  <c r="Q1" i="43"/>
  <c r="P1" i="43"/>
  <c r="AC1" i="38"/>
  <c r="AB1" i="38"/>
  <c r="AA1" i="38"/>
  <c r="Z1" i="38"/>
  <c r="X102" i="38"/>
  <c r="W102" i="38"/>
  <c r="V102" i="38"/>
  <c r="U102" i="38"/>
  <c r="X1" i="38"/>
  <c r="W1" i="38"/>
  <c r="V1" i="38"/>
  <c r="U1" i="38"/>
  <c r="S102" i="38"/>
  <c r="R102" i="38"/>
  <c r="Q102" i="38"/>
  <c r="P102" i="38"/>
  <c r="S1" i="38"/>
  <c r="R1" i="38"/>
  <c r="Q1" i="38"/>
  <c r="P1" i="38"/>
  <c r="U102" i="55"/>
  <c r="U1" i="55"/>
  <c r="V102" i="55"/>
  <c r="V1" i="55"/>
  <c r="W102" i="55"/>
  <c r="W1" i="55"/>
  <c r="X102" i="55"/>
  <c r="X1" i="55"/>
  <c r="P102" i="55"/>
  <c r="P1" i="55"/>
  <c r="Q102" i="55"/>
  <c r="Q1" i="55"/>
  <c r="R102" i="55"/>
  <c r="R1" i="55"/>
  <c r="S102" i="55"/>
  <c r="S1" i="55"/>
  <c r="V7" i="35"/>
  <c r="V5" i="35"/>
  <c r="V3" i="35"/>
  <c r="W7" i="35"/>
  <c r="W5" i="35"/>
  <c r="W3" i="35"/>
  <c r="X7" i="35"/>
  <c r="X5" i="35"/>
  <c r="X3" i="35"/>
  <c r="U7" i="35"/>
  <c r="U5" i="35"/>
  <c r="U3" i="35"/>
  <c r="S7" i="35"/>
  <c r="S5" i="35"/>
  <c r="S3" i="35"/>
  <c r="R7" i="35"/>
  <c r="R5" i="35"/>
  <c r="R3" i="35"/>
  <c r="Q7" i="35"/>
  <c r="Q5" i="35"/>
  <c r="Q3" i="35"/>
  <c r="P7" i="35"/>
  <c r="P5" i="35"/>
  <c r="P3" i="35"/>
  <c r="E101" i="53"/>
  <c r="D101" i="53"/>
  <c r="C101" i="53"/>
  <c r="E100" i="53"/>
  <c r="D100" i="53"/>
  <c r="C100" i="53"/>
  <c r="E99" i="53"/>
  <c r="D99" i="53"/>
  <c r="C99" i="53"/>
  <c r="E98" i="53"/>
  <c r="D98" i="53"/>
  <c r="C98" i="53"/>
  <c r="E97" i="53"/>
  <c r="D97" i="53"/>
  <c r="C97" i="53"/>
  <c r="E96" i="53"/>
  <c r="D96" i="53"/>
  <c r="C96" i="53"/>
  <c r="E95" i="53"/>
  <c r="D95" i="53"/>
  <c r="C95" i="53"/>
  <c r="E94" i="53"/>
  <c r="D94" i="53"/>
  <c r="C94" i="53"/>
  <c r="E93" i="53"/>
  <c r="D93" i="53"/>
  <c r="C93" i="53"/>
  <c r="E92" i="53"/>
  <c r="D92" i="53"/>
  <c r="C92" i="53"/>
  <c r="E91" i="53"/>
  <c r="D91" i="53"/>
  <c r="C91" i="53"/>
  <c r="E90" i="53"/>
  <c r="D90" i="53"/>
  <c r="C90" i="53"/>
  <c r="E89" i="53"/>
  <c r="D89" i="53"/>
  <c r="C89" i="53"/>
  <c r="E88" i="53"/>
  <c r="D88" i="53"/>
  <c r="C88" i="53"/>
  <c r="E87" i="53"/>
  <c r="D87" i="53"/>
  <c r="C87" i="53"/>
  <c r="E86" i="53"/>
  <c r="D86" i="53"/>
  <c r="C86" i="53"/>
  <c r="E85" i="53"/>
  <c r="D85" i="53"/>
  <c r="C85" i="53"/>
  <c r="E84" i="53"/>
  <c r="D84" i="53"/>
  <c r="C84" i="53"/>
  <c r="E83" i="53"/>
  <c r="D83" i="53"/>
  <c r="C83" i="53"/>
  <c r="E82" i="53"/>
  <c r="D82" i="53"/>
  <c r="C82" i="53"/>
  <c r="E81" i="53"/>
  <c r="D81" i="53"/>
  <c r="C81" i="53"/>
  <c r="E80" i="53"/>
  <c r="D80" i="53"/>
  <c r="C80" i="53"/>
  <c r="E79" i="53"/>
  <c r="D79" i="53"/>
  <c r="C79" i="53"/>
  <c r="E78" i="53"/>
  <c r="D78" i="53"/>
  <c r="C78" i="53"/>
  <c r="E77" i="53"/>
  <c r="D77" i="53"/>
  <c r="C77" i="53"/>
  <c r="E76" i="53"/>
  <c r="D76" i="53"/>
  <c r="C76" i="53"/>
  <c r="E75" i="53"/>
  <c r="D75" i="53"/>
  <c r="C75" i="53"/>
  <c r="E74" i="53"/>
  <c r="D74" i="53"/>
  <c r="C74" i="53"/>
  <c r="E73" i="53"/>
  <c r="D73" i="53"/>
  <c r="C73" i="53"/>
  <c r="E72" i="53"/>
  <c r="D72" i="53"/>
  <c r="C72" i="53"/>
  <c r="E71" i="53"/>
  <c r="D71" i="53"/>
  <c r="C71" i="53"/>
  <c r="E70" i="53"/>
  <c r="D70" i="53"/>
  <c r="C70" i="53"/>
  <c r="E69" i="53"/>
  <c r="D69" i="53"/>
  <c r="C69" i="53"/>
  <c r="E68" i="53"/>
  <c r="D68" i="53"/>
  <c r="C68" i="53"/>
  <c r="E67" i="53"/>
  <c r="D67" i="53"/>
  <c r="C67" i="53"/>
  <c r="E66" i="53"/>
  <c r="D66" i="53"/>
  <c r="C66" i="53"/>
  <c r="E65" i="53"/>
  <c r="D65" i="53"/>
  <c r="C65" i="53"/>
  <c r="E64" i="53"/>
  <c r="D64" i="53"/>
  <c r="C64" i="53"/>
  <c r="E63" i="53"/>
  <c r="D63" i="53"/>
  <c r="C63" i="53"/>
  <c r="E62" i="53"/>
  <c r="D62" i="53"/>
  <c r="C62" i="53"/>
  <c r="E61" i="53"/>
  <c r="D61" i="53"/>
  <c r="C61" i="53"/>
  <c r="E60" i="53"/>
  <c r="D60" i="53"/>
  <c r="C60" i="53"/>
  <c r="E59" i="53"/>
  <c r="D59" i="53"/>
  <c r="C59" i="53"/>
  <c r="E58" i="53"/>
  <c r="D58" i="53"/>
  <c r="C58" i="53"/>
  <c r="E57" i="53"/>
  <c r="D57" i="53"/>
  <c r="C57" i="53"/>
  <c r="E56" i="53"/>
  <c r="D56" i="53"/>
  <c r="C56" i="53"/>
  <c r="E55" i="53"/>
  <c r="D55" i="53"/>
  <c r="C55" i="53"/>
  <c r="E54" i="53"/>
  <c r="D54" i="53"/>
  <c r="C54" i="53"/>
  <c r="E53" i="53"/>
  <c r="D53" i="53"/>
  <c r="C53" i="53"/>
  <c r="E52" i="53"/>
  <c r="D52" i="53"/>
  <c r="C52" i="53"/>
  <c r="E51" i="53"/>
  <c r="D51" i="53"/>
  <c r="C51" i="53"/>
  <c r="E50" i="53"/>
  <c r="D50" i="53"/>
  <c r="C50" i="53"/>
  <c r="E49" i="53"/>
  <c r="D49" i="53"/>
  <c r="C49" i="53"/>
  <c r="E48" i="53"/>
  <c r="D48" i="53"/>
  <c r="C48" i="53"/>
  <c r="E47" i="53"/>
  <c r="D47" i="53"/>
  <c r="C47" i="53"/>
  <c r="E46" i="53"/>
  <c r="D46" i="53"/>
  <c r="C46" i="53"/>
  <c r="E45" i="53"/>
  <c r="D45" i="53"/>
  <c r="C45" i="53"/>
  <c r="E44" i="53"/>
  <c r="D44" i="53"/>
  <c r="C44" i="53"/>
  <c r="E43" i="53"/>
  <c r="D43" i="53"/>
  <c r="C43" i="53"/>
  <c r="E42" i="53"/>
  <c r="D42" i="53"/>
  <c r="C42" i="53"/>
  <c r="E41" i="53"/>
  <c r="D41" i="53"/>
  <c r="C41" i="53"/>
  <c r="E40" i="53"/>
  <c r="D40" i="53"/>
  <c r="C40" i="53"/>
  <c r="E39" i="53"/>
  <c r="D39" i="53"/>
  <c r="C39" i="53"/>
  <c r="E38" i="53"/>
  <c r="D38" i="53"/>
  <c r="C38" i="53"/>
  <c r="E37" i="53"/>
  <c r="D37" i="53"/>
  <c r="C37" i="53"/>
  <c r="E36" i="53"/>
  <c r="D36" i="53"/>
  <c r="C36" i="53"/>
  <c r="E35" i="53"/>
  <c r="D35" i="53"/>
  <c r="C35" i="53"/>
  <c r="E34" i="53"/>
  <c r="D34" i="53"/>
  <c r="C34" i="53"/>
  <c r="E33" i="53"/>
  <c r="D33" i="53"/>
  <c r="C33" i="53"/>
  <c r="E32" i="53"/>
  <c r="D32" i="53"/>
  <c r="C32" i="53"/>
  <c r="E31" i="53"/>
  <c r="D31" i="53"/>
  <c r="C31" i="53"/>
  <c r="E30" i="53"/>
  <c r="D30" i="53"/>
  <c r="C30" i="53"/>
  <c r="E29" i="53"/>
  <c r="D29" i="53"/>
  <c r="C29" i="53"/>
  <c r="E28" i="53"/>
  <c r="D28" i="53"/>
  <c r="C28" i="53"/>
  <c r="E27" i="53"/>
  <c r="D27" i="53"/>
  <c r="C27" i="53"/>
  <c r="E26" i="53"/>
  <c r="D26" i="53"/>
  <c r="C26" i="53"/>
  <c r="E25" i="53"/>
  <c r="D25" i="53"/>
  <c r="C25" i="53"/>
  <c r="E24" i="53"/>
  <c r="D24" i="53"/>
  <c r="C24" i="53"/>
  <c r="E23" i="53"/>
  <c r="D23" i="53"/>
  <c r="C23" i="53"/>
  <c r="E22" i="53"/>
  <c r="D22" i="53"/>
  <c r="C22" i="53"/>
  <c r="E21" i="53"/>
  <c r="D21" i="53"/>
  <c r="C21" i="53"/>
  <c r="E20" i="53"/>
  <c r="D20" i="53"/>
  <c r="C20" i="53"/>
  <c r="E19" i="53"/>
  <c r="D19" i="53"/>
  <c r="C19" i="53"/>
  <c r="E18" i="53"/>
  <c r="D18" i="53"/>
  <c r="C18" i="53"/>
  <c r="E17" i="53"/>
  <c r="D17" i="53"/>
  <c r="C17" i="53"/>
  <c r="E16" i="53"/>
  <c r="D16" i="53"/>
  <c r="C16" i="53"/>
  <c r="E15" i="53"/>
  <c r="D15" i="53"/>
  <c r="C15" i="53"/>
  <c r="E14" i="53"/>
  <c r="D14" i="53"/>
  <c r="C14" i="53"/>
  <c r="E13" i="53"/>
  <c r="D13" i="53"/>
  <c r="C13" i="53"/>
  <c r="E12" i="53"/>
  <c r="D12" i="53"/>
  <c r="C12" i="53"/>
  <c r="E11" i="53"/>
  <c r="D11" i="53"/>
  <c r="C11" i="53"/>
  <c r="E10" i="53"/>
  <c r="D10" i="53"/>
  <c r="C10" i="53"/>
  <c r="E9" i="53"/>
  <c r="D9" i="53"/>
  <c r="C9" i="53"/>
  <c r="E8" i="53"/>
  <c r="D8" i="53"/>
  <c r="C8" i="53"/>
  <c r="E7" i="53"/>
  <c r="D7" i="53"/>
  <c r="C7" i="53"/>
  <c r="E6" i="53"/>
  <c r="D6" i="53"/>
  <c r="C6" i="53"/>
  <c r="E5" i="53"/>
  <c r="D5" i="53"/>
  <c r="C5" i="53"/>
  <c r="E4" i="53"/>
  <c r="D4" i="53"/>
  <c r="C4" i="53"/>
  <c r="E3" i="53"/>
  <c r="D3" i="53"/>
  <c r="C3" i="53"/>
  <c r="E2" i="53"/>
  <c r="D2" i="53"/>
  <c r="C2" i="53"/>
  <c r="E101" i="52"/>
  <c r="D101" i="52"/>
  <c r="C101" i="52"/>
  <c r="E100" i="52"/>
  <c r="D100" i="52"/>
  <c r="C100" i="52"/>
  <c r="E99" i="52"/>
  <c r="D99" i="52"/>
  <c r="C99" i="52"/>
  <c r="E98" i="52"/>
  <c r="D98" i="52"/>
  <c r="C98" i="52"/>
  <c r="E97" i="52"/>
  <c r="D97" i="52"/>
  <c r="C97" i="52"/>
  <c r="E96" i="52"/>
  <c r="D96" i="52"/>
  <c r="C96" i="52"/>
  <c r="E95" i="52"/>
  <c r="D95" i="52"/>
  <c r="C95" i="52"/>
  <c r="E94" i="52"/>
  <c r="D94" i="52"/>
  <c r="C94" i="52"/>
  <c r="E93" i="52"/>
  <c r="D93" i="52"/>
  <c r="C93" i="52"/>
  <c r="E92" i="52"/>
  <c r="D92" i="52"/>
  <c r="C92" i="52"/>
  <c r="E91" i="52"/>
  <c r="D91" i="52"/>
  <c r="C91" i="52"/>
  <c r="E90" i="52"/>
  <c r="D90" i="52"/>
  <c r="C90" i="52"/>
  <c r="E89" i="52"/>
  <c r="D89" i="52"/>
  <c r="C89" i="52"/>
  <c r="E88" i="52"/>
  <c r="D88" i="52"/>
  <c r="C88" i="52"/>
  <c r="E87" i="52"/>
  <c r="D87" i="52"/>
  <c r="C87" i="52"/>
  <c r="E86" i="52"/>
  <c r="D86" i="52"/>
  <c r="C86" i="52"/>
  <c r="E85" i="52"/>
  <c r="D85" i="52"/>
  <c r="C85" i="52"/>
  <c r="E84" i="52"/>
  <c r="D84" i="52"/>
  <c r="C84" i="52"/>
  <c r="E83" i="52"/>
  <c r="D83" i="52"/>
  <c r="C83" i="52"/>
  <c r="E82" i="52"/>
  <c r="D82" i="52"/>
  <c r="C82" i="52"/>
  <c r="E81" i="52"/>
  <c r="D81" i="52"/>
  <c r="C81" i="52"/>
  <c r="E80" i="52"/>
  <c r="D80" i="52"/>
  <c r="C80" i="52"/>
  <c r="E79" i="52"/>
  <c r="D79" i="52"/>
  <c r="C79" i="52"/>
  <c r="E78" i="52"/>
  <c r="D78" i="52"/>
  <c r="C78" i="52"/>
  <c r="E77" i="52"/>
  <c r="D77" i="52"/>
  <c r="C77" i="52"/>
  <c r="E76" i="52"/>
  <c r="D76" i="52"/>
  <c r="C76" i="52"/>
  <c r="E75" i="52"/>
  <c r="D75" i="52"/>
  <c r="C75" i="52"/>
  <c r="E74" i="52"/>
  <c r="D74" i="52"/>
  <c r="C74" i="52"/>
  <c r="E73" i="52"/>
  <c r="D73" i="52"/>
  <c r="C73" i="52"/>
  <c r="E72" i="52"/>
  <c r="D72" i="52"/>
  <c r="C72" i="52"/>
  <c r="E71" i="52"/>
  <c r="D71" i="52"/>
  <c r="C71" i="52"/>
  <c r="E70" i="52"/>
  <c r="D70" i="52"/>
  <c r="C70" i="52"/>
  <c r="E69" i="52"/>
  <c r="D69" i="52"/>
  <c r="C69" i="52"/>
  <c r="E68" i="52"/>
  <c r="D68" i="52"/>
  <c r="C68" i="52"/>
  <c r="E67" i="52"/>
  <c r="D67" i="52"/>
  <c r="C67" i="52"/>
  <c r="E66" i="52"/>
  <c r="D66" i="52"/>
  <c r="C66" i="52"/>
  <c r="E65" i="52"/>
  <c r="D65" i="52"/>
  <c r="C65" i="52"/>
  <c r="E64" i="52"/>
  <c r="D64" i="52"/>
  <c r="C64" i="52"/>
  <c r="E63" i="52"/>
  <c r="D63" i="52"/>
  <c r="C63" i="52"/>
  <c r="E62" i="52"/>
  <c r="D62" i="52"/>
  <c r="C62" i="52"/>
  <c r="E61" i="52"/>
  <c r="D61" i="52"/>
  <c r="C61" i="52"/>
  <c r="E60" i="52"/>
  <c r="D60" i="52"/>
  <c r="C60" i="52"/>
  <c r="E59" i="52"/>
  <c r="D59" i="52"/>
  <c r="C59" i="52"/>
  <c r="E58" i="52"/>
  <c r="D58" i="52"/>
  <c r="C58" i="52"/>
  <c r="E57" i="52"/>
  <c r="D57" i="52"/>
  <c r="C57" i="52"/>
  <c r="E56" i="52"/>
  <c r="D56" i="52"/>
  <c r="C56" i="52"/>
  <c r="E55" i="52"/>
  <c r="D55" i="52"/>
  <c r="C55" i="52"/>
  <c r="E54" i="52"/>
  <c r="D54" i="52"/>
  <c r="C54" i="52"/>
  <c r="E53" i="52"/>
  <c r="D53" i="52"/>
  <c r="C53" i="52"/>
  <c r="E52" i="52"/>
  <c r="D52" i="52"/>
  <c r="C52" i="52"/>
  <c r="E51" i="52"/>
  <c r="D51" i="52"/>
  <c r="C51" i="52"/>
  <c r="E50" i="52"/>
  <c r="D50" i="52"/>
  <c r="C50" i="52"/>
  <c r="E49" i="52"/>
  <c r="D49" i="52"/>
  <c r="C49" i="52"/>
  <c r="E48" i="52"/>
  <c r="D48" i="52"/>
  <c r="C48" i="52"/>
  <c r="E47" i="52"/>
  <c r="D47" i="52"/>
  <c r="C47" i="52"/>
  <c r="E46" i="52"/>
  <c r="D46" i="52"/>
  <c r="C46" i="52"/>
  <c r="E45" i="52"/>
  <c r="D45" i="52"/>
  <c r="C45" i="52"/>
  <c r="E44" i="52"/>
  <c r="D44" i="52"/>
  <c r="C44" i="52"/>
  <c r="E43" i="52"/>
  <c r="D43" i="52"/>
  <c r="C43" i="52"/>
  <c r="E42" i="52"/>
  <c r="D42" i="52"/>
  <c r="C42" i="52"/>
  <c r="E41" i="52"/>
  <c r="D41" i="52"/>
  <c r="C41" i="52"/>
  <c r="E40" i="52"/>
  <c r="D40" i="52"/>
  <c r="C40" i="52"/>
  <c r="E39" i="52"/>
  <c r="D39" i="52"/>
  <c r="C39" i="52"/>
  <c r="E38" i="52"/>
  <c r="D38" i="52"/>
  <c r="C38" i="52"/>
  <c r="E37" i="52"/>
  <c r="D37" i="52"/>
  <c r="C37" i="52"/>
  <c r="E36" i="52"/>
  <c r="D36" i="52"/>
  <c r="C36" i="52"/>
  <c r="E35" i="52"/>
  <c r="D35" i="52"/>
  <c r="C35" i="52"/>
  <c r="E34" i="52"/>
  <c r="D34" i="52"/>
  <c r="C34" i="52"/>
  <c r="E33" i="52"/>
  <c r="D33" i="52"/>
  <c r="C33" i="52"/>
  <c r="E32" i="52"/>
  <c r="D32" i="52"/>
  <c r="C32" i="52"/>
  <c r="E31" i="52"/>
  <c r="D31" i="52"/>
  <c r="C31" i="52"/>
  <c r="E30" i="52"/>
  <c r="D30" i="52"/>
  <c r="C30" i="52"/>
  <c r="E29" i="52"/>
  <c r="D29" i="52"/>
  <c r="C29" i="52"/>
  <c r="E28" i="52"/>
  <c r="D28" i="52"/>
  <c r="C28" i="52"/>
  <c r="E27" i="52"/>
  <c r="D27" i="52"/>
  <c r="C27" i="52"/>
  <c r="E26" i="52"/>
  <c r="D26" i="52"/>
  <c r="C26" i="52"/>
  <c r="E25" i="52"/>
  <c r="D25" i="52"/>
  <c r="C25" i="52"/>
  <c r="E24" i="52"/>
  <c r="D24" i="52"/>
  <c r="C24" i="52"/>
  <c r="E23" i="52"/>
  <c r="D23" i="52"/>
  <c r="C23" i="52"/>
  <c r="E22" i="52"/>
  <c r="D22" i="52"/>
  <c r="C22" i="52"/>
  <c r="E21" i="52"/>
  <c r="D21" i="52"/>
  <c r="C21" i="52"/>
  <c r="E20" i="52"/>
  <c r="D20" i="52"/>
  <c r="C20" i="52"/>
  <c r="E19" i="52"/>
  <c r="D19" i="52"/>
  <c r="C19" i="52"/>
  <c r="E18" i="52"/>
  <c r="D18" i="52"/>
  <c r="C18" i="52"/>
  <c r="E17" i="52"/>
  <c r="D17" i="52"/>
  <c r="C17" i="52"/>
  <c r="E16" i="52"/>
  <c r="D16" i="52"/>
  <c r="C16" i="52"/>
  <c r="E15" i="52"/>
  <c r="D15" i="52"/>
  <c r="C15" i="52"/>
  <c r="E14" i="52"/>
  <c r="D14" i="52"/>
  <c r="C14" i="52"/>
  <c r="E13" i="52"/>
  <c r="D13" i="52"/>
  <c r="C13" i="52"/>
  <c r="E12" i="52"/>
  <c r="D12" i="52"/>
  <c r="C12" i="52"/>
  <c r="E11" i="52"/>
  <c r="D11" i="52"/>
  <c r="C11" i="52"/>
  <c r="E10" i="52"/>
  <c r="D10" i="52"/>
  <c r="C10" i="52"/>
  <c r="E9" i="52"/>
  <c r="D9" i="52"/>
  <c r="C9" i="52"/>
  <c r="E8" i="52"/>
  <c r="D8" i="52"/>
  <c r="C8" i="52"/>
  <c r="E7" i="52"/>
  <c r="D7" i="52"/>
  <c r="C7" i="52"/>
  <c r="E6" i="52"/>
  <c r="D6" i="52"/>
  <c r="C6" i="52"/>
  <c r="E5" i="52"/>
  <c r="D5" i="52"/>
  <c r="C5" i="52"/>
  <c r="E4" i="52"/>
  <c r="D4" i="52"/>
  <c r="C4" i="52"/>
  <c r="E3" i="52"/>
  <c r="D3" i="52"/>
  <c r="C3" i="52"/>
  <c r="E2" i="52"/>
  <c r="D2" i="52"/>
  <c r="C2" i="52"/>
  <c r="E101" i="51"/>
  <c r="D101" i="51"/>
  <c r="C101" i="51"/>
  <c r="E100" i="51"/>
  <c r="D100" i="51"/>
  <c r="C100" i="51"/>
  <c r="E99" i="51"/>
  <c r="D99" i="51"/>
  <c r="C99" i="51"/>
  <c r="E98" i="51"/>
  <c r="D98" i="51"/>
  <c r="C98" i="51"/>
  <c r="E97" i="51"/>
  <c r="D97" i="51"/>
  <c r="C97" i="51"/>
  <c r="E96" i="51"/>
  <c r="D96" i="51"/>
  <c r="C96" i="51"/>
  <c r="E95" i="51"/>
  <c r="D95" i="51"/>
  <c r="C95" i="51"/>
  <c r="E94" i="51"/>
  <c r="D94" i="51"/>
  <c r="C94" i="51"/>
  <c r="E93" i="51"/>
  <c r="D93" i="51"/>
  <c r="C93" i="51"/>
  <c r="E92" i="51"/>
  <c r="D92" i="51"/>
  <c r="C92" i="51"/>
  <c r="E91" i="51"/>
  <c r="D91" i="51"/>
  <c r="C91" i="51"/>
  <c r="E90" i="51"/>
  <c r="D90" i="51"/>
  <c r="C90" i="51"/>
  <c r="E89" i="51"/>
  <c r="D89" i="51"/>
  <c r="C89" i="51"/>
  <c r="E88" i="51"/>
  <c r="D88" i="51"/>
  <c r="C88" i="51"/>
  <c r="E87" i="51"/>
  <c r="D87" i="51"/>
  <c r="C87" i="51"/>
  <c r="E86" i="51"/>
  <c r="D86" i="51"/>
  <c r="C86" i="51"/>
  <c r="E85" i="51"/>
  <c r="D85" i="51"/>
  <c r="C85" i="51"/>
  <c r="E84" i="51"/>
  <c r="D84" i="51"/>
  <c r="C84" i="51"/>
  <c r="E83" i="51"/>
  <c r="D83" i="51"/>
  <c r="C83" i="51"/>
  <c r="E82" i="51"/>
  <c r="D82" i="51"/>
  <c r="C82" i="51"/>
  <c r="E81" i="51"/>
  <c r="D81" i="51"/>
  <c r="C81" i="51"/>
  <c r="E80" i="51"/>
  <c r="D80" i="51"/>
  <c r="C80" i="51"/>
  <c r="E79" i="51"/>
  <c r="D79" i="51"/>
  <c r="C79" i="51"/>
  <c r="E78" i="51"/>
  <c r="D78" i="51"/>
  <c r="C78" i="51"/>
  <c r="E77" i="51"/>
  <c r="D77" i="51"/>
  <c r="C77" i="51"/>
  <c r="E76" i="51"/>
  <c r="D76" i="51"/>
  <c r="C76" i="51"/>
  <c r="E75" i="51"/>
  <c r="D75" i="51"/>
  <c r="C75" i="51"/>
  <c r="E74" i="51"/>
  <c r="D74" i="51"/>
  <c r="C74" i="51"/>
  <c r="E73" i="51"/>
  <c r="D73" i="51"/>
  <c r="C73" i="51"/>
  <c r="E72" i="51"/>
  <c r="D72" i="51"/>
  <c r="C72" i="51"/>
  <c r="E71" i="51"/>
  <c r="D71" i="51"/>
  <c r="C71" i="51"/>
  <c r="E70" i="51"/>
  <c r="D70" i="51"/>
  <c r="C70" i="51"/>
  <c r="E69" i="51"/>
  <c r="D69" i="51"/>
  <c r="C69" i="51"/>
  <c r="E68" i="51"/>
  <c r="D68" i="51"/>
  <c r="C68" i="51"/>
  <c r="E67" i="51"/>
  <c r="D67" i="51"/>
  <c r="C67" i="51"/>
  <c r="E66" i="51"/>
  <c r="D66" i="51"/>
  <c r="C66" i="51"/>
  <c r="E65" i="51"/>
  <c r="D65" i="51"/>
  <c r="C65" i="51"/>
  <c r="E64" i="51"/>
  <c r="D64" i="51"/>
  <c r="C64" i="51"/>
  <c r="E63" i="51"/>
  <c r="D63" i="51"/>
  <c r="C63" i="51"/>
  <c r="E62" i="51"/>
  <c r="D62" i="51"/>
  <c r="C62" i="51"/>
  <c r="E61" i="51"/>
  <c r="D61" i="51"/>
  <c r="C61" i="51"/>
  <c r="E60" i="51"/>
  <c r="D60" i="51"/>
  <c r="C60" i="51"/>
  <c r="E59" i="51"/>
  <c r="D59" i="51"/>
  <c r="C59" i="51"/>
  <c r="E58" i="51"/>
  <c r="D58" i="51"/>
  <c r="C58" i="51"/>
  <c r="E57" i="51"/>
  <c r="D57" i="51"/>
  <c r="C57" i="51"/>
  <c r="E56" i="51"/>
  <c r="D56" i="51"/>
  <c r="C56" i="51"/>
  <c r="E55" i="51"/>
  <c r="D55" i="51"/>
  <c r="C55" i="51"/>
  <c r="E54" i="51"/>
  <c r="D54" i="51"/>
  <c r="C54" i="51"/>
  <c r="E53" i="51"/>
  <c r="D53" i="51"/>
  <c r="C53" i="51"/>
  <c r="E52" i="51"/>
  <c r="D52" i="51"/>
  <c r="C52" i="51"/>
  <c r="E51" i="51"/>
  <c r="D51" i="51"/>
  <c r="C51" i="51"/>
  <c r="E50" i="51"/>
  <c r="D50" i="51"/>
  <c r="C50" i="51"/>
  <c r="E49" i="51"/>
  <c r="D49" i="51"/>
  <c r="C49" i="51"/>
  <c r="E48" i="51"/>
  <c r="D48" i="51"/>
  <c r="C48" i="51"/>
  <c r="E47" i="51"/>
  <c r="D47" i="51"/>
  <c r="C47" i="51"/>
  <c r="E46" i="51"/>
  <c r="D46" i="51"/>
  <c r="C46" i="51"/>
  <c r="E45" i="51"/>
  <c r="D45" i="51"/>
  <c r="C45" i="51"/>
  <c r="E44" i="51"/>
  <c r="D44" i="51"/>
  <c r="C44" i="51"/>
  <c r="E43" i="51"/>
  <c r="D43" i="51"/>
  <c r="C43" i="51"/>
  <c r="E42" i="51"/>
  <c r="D42" i="51"/>
  <c r="C42" i="51"/>
  <c r="E41" i="51"/>
  <c r="D41" i="51"/>
  <c r="C41" i="51"/>
  <c r="E40" i="51"/>
  <c r="D40" i="51"/>
  <c r="C40" i="51"/>
  <c r="E39" i="51"/>
  <c r="D39" i="51"/>
  <c r="C39" i="51"/>
  <c r="E38" i="51"/>
  <c r="D38" i="51"/>
  <c r="C38" i="51"/>
  <c r="E37" i="51"/>
  <c r="D37" i="51"/>
  <c r="C37" i="51"/>
  <c r="E36" i="51"/>
  <c r="D36" i="51"/>
  <c r="C36" i="51"/>
  <c r="E35" i="51"/>
  <c r="D35" i="51"/>
  <c r="C35" i="51"/>
  <c r="E34" i="51"/>
  <c r="D34" i="51"/>
  <c r="C34" i="51"/>
  <c r="E33" i="51"/>
  <c r="D33" i="51"/>
  <c r="C33" i="51"/>
  <c r="E32" i="51"/>
  <c r="D32" i="51"/>
  <c r="C32" i="51"/>
  <c r="E31" i="51"/>
  <c r="D31" i="51"/>
  <c r="C31" i="51"/>
  <c r="E30" i="51"/>
  <c r="D30" i="51"/>
  <c r="C30" i="51"/>
  <c r="E29" i="51"/>
  <c r="D29" i="51"/>
  <c r="C29" i="51"/>
  <c r="E28" i="51"/>
  <c r="D28" i="51"/>
  <c r="C28" i="51"/>
  <c r="E27" i="51"/>
  <c r="D27" i="51"/>
  <c r="C27" i="51"/>
  <c r="E26" i="51"/>
  <c r="D26" i="51"/>
  <c r="C26" i="51"/>
  <c r="E25" i="51"/>
  <c r="D25" i="51"/>
  <c r="C25" i="51"/>
  <c r="E24" i="51"/>
  <c r="D24" i="51"/>
  <c r="C24" i="51"/>
  <c r="E23" i="51"/>
  <c r="D23" i="51"/>
  <c r="C23" i="51"/>
  <c r="E22" i="51"/>
  <c r="D22" i="51"/>
  <c r="C22" i="51"/>
  <c r="E21" i="51"/>
  <c r="D21" i="51"/>
  <c r="C21" i="51"/>
  <c r="E20" i="51"/>
  <c r="D20" i="51"/>
  <c r="C20" i="51"/>
  <c r="E19" i="51"/>
  <c r="D19" i="51"/>
  <c r="C19" i="51"/>
  <c r="E18" i="51"/>
  <c r="D18" i="51"/>
  <c r="C18" i="51"/>
  <c r="E17" i="51"/>
  <c r="D17" i="51"/>
  <c r="C17" i="51"/>
  <c r="E16" i="51"/>
  <c r="D16" i="51"/>
  <c r="C16" i="51"/>
  <c r="E15" i="51"/>
  <c r="D15" i="51"/>
  <c r="C15" i="51"/>
  <c r="E14" i="51"/>
  <c r="D14" i="51"/>
  <c r="C14" i="51"/>
  <c r="E13" i="51"/>
  <c r="D13" i="51"/>
  <c r="C13" i="51"/>
  <c r="E12" i="51"/>
  <c r="D12" i="51"/>
  <c r="C12" i="51"/>
  <c r="E11" i="51"/>
  <c r="D11" i="51"/>
  <c r="C11" i="51"/>
  <c r="E10" i="51"/>
  <c r="D10" i="51"/>
  <c r="C10" i="51"/>
  <c r="E9" i="51"/>
  <c r="D9" i="51"/>
  <c r="C9" i="51"/>
  <c r="E8" i="51"/>
  <c r="D8" i="51"/>
  <c r="C8" i="51"/>
  <c r="E7" i="51"/>
  <c r="D7" i="51"/>
  <c r="C7" i="51"/>
  <c r="E6" i="51"/>
  <c r="D6" i="51"/>
  <c r="C6" i="51"/>
  <c r="E5" i="51"/>
  <c r="D5" i="51"/>
  <c r="C5" i="51"/>
  <c r="E4" i="51"/>
  <c r="D4" i="51"/>
  <c r="C4" i="51"/>
  <c r="E3" i="51"/>
  <c r="D3" i="51"/>
  <c r="C3" i="51"/>
  <c r="E2" i="51"/>
  <c r="D2" i="51"/>
  <c r="C2" i="51"/>
  <c r="E101" i="50"/>
  <c r="D101" i="50"/>
  <c r="C101" i="50"/>
  <c r="E100" i="50"/>
  <c r="D100" i="50"/>
  <c r="C100" i="50"/>
  <c r="E99" i="50"/>
  <c r="D99" i="50"/>
  <c r="C99" i="50"/>
  <c r="E98" i="50"/>
  <c r="D98" i="50"/>
  <c r="C98" i="50"/>
  <c r="E97" i="50"/>
  <c r="D97" i="50"/>
  <c r="C97" i="50"/>
  <c r="E96" i="50"/>
  <c r="D96" i="50"/>
  <c r="C96" i="50"/>
  <c r="E95" i="50"/>
  <c r="D95" i="50"/>
  <c r="C95" i="50"/>
  <c r="E94" i="50"/>
  <c r="D94" i="50"/>
  <c r="C94" i="50"/>
  <c r="E93" i="50"/>
  <c r="D93" i="50"/>
  <c r="C93" i="50"/>
  <c r="E92" i="50"/>
  <c r="D92" i="50"/>
  <c r="C92" i="50"/>
  <c r="E91" i="50"/>
  <c r="D91" i="50"/>
  <c r="C91" i="50"/>
  <c r="E90" i="50"/>
  <c r="D90" i="50"/>
  <c r="C90" i="50"/>
  <c r="E89" i="50"/>
  <c r="D89" i="50"/>
  <c r="C89" i="50"/>
  <c r="E88" i="50"/>
  <c r="D88" i="50"/>
  <c r="C88" i="50"/>
  <c r="E87" i="50"/>
  <c r="D87" i="50"/>
  <c r="C87" i="50"/>
  <c r="E86" i="50"/>
  <c r="D86" i="50"/>
  <c r="C86" i="50"/>
  <c r="E85" i="50"/>
  <c r="D85" i="50"/>
  <c r="C85" i="50"/>
  <c r="E84" i="50"/>
  <c r="D84" i="50"/>
  <c r="C84" i="50"/>
  <c r="E83" i="50"/>
  <c r="D83" i="50"/>
  <c r="C83" i="50"/>
  <c r="E82" i="50"/>
  <c r="D82" i="50"/>
  <c r="C82" i="50"/>
  <c r="E81" i="50"/>
  <c r="D81" i="50"/>
  <c r="C81" i="50"/>
  <c r="E80" i="50"/>
  <c r="D80" i="50"/>
  <c r="C80" i="50"/>
  <c r="E79" i="50"/>
  <c r="D79" i="50"/>
  <c r="C79" i="50"/>
  <c r="E78" i="50"/>
  <c r="D78" i="50"/>
  <c r="C78" i="50"/>
  <c r="E77" i="50"/>
  <c r="D77" i="50"/>
  <c r="C77" i="50"/>
  <c r="E76" i="50"/>
  <c r="D76" i="50"/>
  <c r="C76" i="50"/>
  <c r="E75" i="50"/>
  <c r="D75" i="50"/>
  <c r="C75" i="50"/>
  <c r="E74" i="50"/>
  <c r="D74" i="50"/>
  <c r="C74" i="50"/>
  <c r="E73" i="50"/>
  <c r="D73" i="50"/>
  <c r="C73" i="50"/>
  <c r="E72" i="50"/>
  <c r="D72" i="50"/>
  <c r="C72" i="50"/>
  <c r="E71" i="50"/>
  <c r="D71" i="50"/>
  <c r="C71" i="50"/>
  <c r="E70" i="50"/>
  <c r="D70" i="50"/>
  <c r="C70" i="50"/>
  <c r="E69" i="50"/>
  <c r="D69" i="50"/>
  <c r="C69" i="50"/>
  <c r="E68" i="50"/>
  <c r="D68" i="50"/>
  <c r="C68" i="50"/>
  <c r="E67" i="50"/>
  <c r="D67" i="50"/>
  <c r="C67" i="50"/>
  <c r="E66" i="50"/>
  <c r="D66" i="50"/>
  <c r="C66" i="50"/>
  <c r="E65" i="50"/>
  <c r="D65" i="50"/>
  <c r="C65" i="50"/>
  <c r="E64" i="50"/>
  <c r="D64" i="50"/>
  <c r="C64" i="50"/>
  <c r="E63" i="50"/>
  <c r="D63" i="50"/>
  <c r="C63" i="50"/>
  <c r="E62" i="50"/>
  <c r="D62" i="50"/>
  <c r="C62" i="50"/>
  <c r="E61" i="50"/>
  <c r="D61" i="50"/>
  <c r="C61" i="50"/>
  <c r="E60" i="50"/>
  <c r="D60" i="50"/>
  <c r="C60" i="50"/>
  <c r="E59" i="50"/>
  <c r="D59" i="50"/>
  <c r="C59" i="50"/>
  <c r="E58" i="50"/>
  <c r="D58" i="50"/>
  <c r="C58" i="50"/>
  <c r="E57" i="50"/>
  <c r="D57" i="50"/>
  <c r="C57" i="50"/>
  <c r="E56" i="50"/>
  <c r="D56" i="50"/>
  <c r="C56" i="50"/>
  <c r="E55" i="50"/>
  <c r="D55" i="50"/>
  <c r="C55" i="50"/>
  <c r="E54" i="50"/>
  <c r="D54" i="50"/>
  <c r="C54" i="50"/>
  <c r="E53" i="50"/>
  <c r="D53" i="50"/>
  <c r="C53" i="50"/>
  <c r="E52" i="50"/>
  <c r="D52" i="50"/>
  <c r="C52" i="50"/>
  <c r="E51" i="50"/>
  <c r="D51" i="50"/>
  <c r="C51" i="50"/>
  <c r="E50" i="50"/>
  <c r="D50" i="50"/>
  <c r="C50" i="50"/>
  <c r="E49" i="50"/>
  <c r="D49" i="50"/>
  <c r="C49" i="50"/>
  <c r="E48" i="50"/>
  <c r="D48" i="50"/>
  <c r="C48" i="50"/>
  <c r="E47" i="50"/>
  <c r="D47" i="50"/>
  <c r="C47" i="50"/>
  <c r="E46" i="50"/>
  <c r="D46" i="50"/>
  <c r="C46" i="50"/>
  <c r="E45" i="50"/>
  <c r="D45" i="50"/>
  <c r="C45" i="50"/>
  <c r="E44" i="50"/>
  <c r="D44" i="50"/>
  <c r="C44" i="50"/>
  <c r="E43" i="50"/>
  <c r="D43" i="50"/>
  <c r="C43" i="50"/>
  <c r="E42" i="50"/>
  <c r="D42" i="50"/>
  <c r="C42" i="50"/>
  <c r="E41" i="50"/>
  <c r="D41" i="50"/>
  <c r="C41" i="50"/>
  <c r="E40" i="50"/>
  <c r="D40" i="50"/>
  <c r="C40" i="50"/>
  <c r="E39" i="50"/>
  <c r="D39" i="50"/>
  <c r="C39" i="50"/>
  <c r="E38" i="50"/>
  <c r="D38" i="50"/>
  <c r="C38" i="50"/>
  <c r="E37" i="50"/>
  <c r="D37" i="50"/>
  <c r="C37" i="50"/>
  <c r="E36" i="50"/>
  <c r="D36" i="50"/>
  <c r="C36" i="50"/>
  <c r="E35" i="50"/>
  <c r="D35" i="50"/>
  <c r="C35" i="50"/>
  <c r="E34" i="50"/>
  <c r="D34" i="50"/>
  <c r="C34" i="50"/>
  <c r="E33" i="50"/>
  <c r="D33" i="50"/>
  <c r="C33" i="50"/>
  <c r="E32" i="50"/>
  <c r="D32" i="50"/>
  <c r="C32" i="50"/>
  <c r="E31" i="50"/>
  <c r="D31" i="50"/>
  <c r="C31" i="50"/>
  <c r="E30" i="50"/>
  <c r="D30" i="50"/>
  <c r="C30" i="50"/>
  <c r="E29" i="50"/>
  <c r="D29" i="50"/>
  <c r="C29" i="50"/>
  <c r="E28" i="50"/>
  <c r="D28" i="50"/>
  <c r="C28" i="50"/>
  <c r="E27" i="50"/>
  <c r="D27" i="50"/>
  <c r="C27" i="50"/>
  <c r="E26" i="50"/>
  <c r="D26" i="50"/>
  <c r="C26" i="50"/>
  <c r="E25" i="50"/>
  <c r="D25" i="50"/>
  <c r="C25" i="50"/>
  <c r="E24" i="50"/>
  <c r="D24" i="50"/>
  <c r="C24" i="50"/>
  <c r="E23" i="50"/>
  <c r="D23" i="50"/>
  <c r="C23" i="50"/>
  <c r="E22" i="50"/>
  <c r="D22" i="50"/>
  <c r="C22" i="50"/>
  <c r="E21" i="50"/>
  <c r="D21" i="50"/>
  <c r="C21" i="50"/>
  <c r="E20" i="50"/>
  <c r="D20" i="50"/>
  <c r="C20" i="50"/>
  <c r="E19" i="50"/>
  <c r="D19" i="50"/>
  <c r="C19" i="50"/>
  <c r="E18" i="50"/>
  <c r="D18" i="50"/>
  <c r="C18" i="50"/>
  <c r="E17" i="50"/>
  <c r="D17" i="50"/>
  <c r="C17" i="50"/>
  <c r="E16" i="50"/>
  <c r="D16" i="50"/>
  <c r="C16" i="50"/>
  <c r="E15" i="50"/>
  <c r="D15" i="50"/>
  <c r="C15" i="50"/>
  <c r="E14" i="50"/>
  <c r="D14" i="50"/>
  <c r="C14" i="50"/>
  <c r="E13" i="50"/>
  <c r="D13" i="50"/>
  <c r="C13" i="50"/>
  <c r="E12" i="50"/>
  <c r="D12" i="50"/>
  <c r="C12" i="50"/>
  <c r="E11" i="50"/>
  <c r="D11" i="50"/>
  <c r="C11" i="50"/>
  <c r="E10" i="50"/>
  <c r="D10" i="50"/>
  <c r="C10" i="50"/>
  <c r="E9" i="50"/>
  <c r="D9" i="50"/>
  <c r="C9" i="50"/>
  <c r="E8" i="50"/>
  <c r="D8" i="50"/>
  <c r="C8" i="50"/>
  <c r="E7" i="50"/>
  <c r="D7" i="50"/>
  <c r="C7" i="50"/>
  <c r="E6" i="50"/>
  <c r="D6" i="50"/>
  <c r="C6" i="50"/>
  <c r="E5" i="50"/>
  <c r="D5" i="50"/>
  <c r="C5" i="50"/>
  <c r="E4" i="50"/>
  <c r="D4" i="50"/>
  <c r="C4" i="50"/>
  <c r="E3" i="50"/>
  <c r="D3" i="50"/>
  <c r="C3" i="50"/>
  <c r="E2" i="50"/>
  <c r="D2" i="50"/>
  <c r="C2" i="50"/>
  <c r="E101" i="49"/>
  <c r="D101" i="49"/>
  <c r="C101" i="49"/>
  <c r="E100" i="49"/>
  <c r="D100" i="49"/>
  <c r="C100" i="49"/>
  <c r="E99" i="49"/>
  <c r="D99" i="49"/>
  <c r="C99" i="49"/>
  <c r="E98" i="49"/>
  <c r="D98" i="49"/>
  <c r="C98" i="49"/>
  <c r="E97" i="49"/>
  <c r="D97" i="49"/>
  <c r="C97" i="49"/>
  <c r="E96" i="49"/>
  <c r="D96" i="49"/>
  <c r="C96" i="49"/>
  <c r="E95" i="49"/>
  <c r="D95" i="49"/>
  <c r="C95" i="49"/>
  <c r="E94" i="49"/>
  <c r="D94" i="49"/>
  <c r="C94" i="49"/>
  <c r="E93" i="49"/>
  <c r="D93" i="49"/>
  <c r="C93" i="49"/>
  <c r="E92" i="49"/>
  <c r="D92" i="49"/>
  <c r="C92" i="49"/>
  <c r="E91" i="49"/>
  <c r="D91" i="49"/>
  <c r="C91" i="49"/>
  <c r="E90" i="49"/>
  <c r="D90" i="49"/>
  <c r="C90" i="49"/>
  <c r="E89" i="49"/>
  <c r="D89" i="49"/>
  <c r="C89" i="49"/>
  <c r="E88" i="49"/>
  <c r="D88" i="49"/>
  <c r="C88" i="49"/>
  <c r="E87" i="49"/>
  <c r="D87" i="49"/>
  <c r="C87" i="49"/>
  <c r="E86" i="49"/>
  <c r="D86" i="49"/>
  <c r="C86" i="49"/>
  <c r="E85" i="49"/>
  <c r="D85" i="49"/>
  <c r="C85" i="49"/>
  <c r="E84" i="49"/>
  <c r="D84" i="49"/>
  <c r="C84" i="49"/>
  <c r="E83" i="49"/>
  <c r="D83" i="49"/>
  <c r="C83" i="49"/>
  <c r="E82" i="49"/>
  <c r="D82" i="49"/>
  <c r="C82" i="49"/>
  <c r="E81" i="49"/>
  <c r="D81" i="49"/>
  <c r="C81" i="49"/>
  <c r="E80" i="49"/>
  <c r="D80" i="49"/>
  <c r="C80" i="49"/>
  <c r="E79" i="49"/>
  <c r="D79" i="49"/>
  <c r="C79" i="49"/>
  <c r="E78" i="49"/>
  <c r="D78" i="49"/>
  <c r="C78" i="49"/>
  <c r="E77" i="49"/>
  <c r="D77" i="49"/>
  <c r="C77" i="49"/>
  <c r="E76" i="49"/>
  <c r="D76" i="49"/>
  <c r="C76" i="49"/>
  <c r="E75" i="49"/>
  <c r="D75" i="49"/>
  <c r="C75" i="49"/>
  <c r="E74" i="49"/>
  <c r="D74" i="49"/>
  <c r="C74" i="49"/>
  <c r="E73" i="49"/>
  <c r="D73" i="49"/>
  <c r="C73" i="49"/>
  <c r="E72" i="49"/>
  <c r="D72" i="49"/>
  <c r="C72" i="49"/>
  <c r="E71" i="49"/>
  <c r="D71" i="49"/>
  <c r="C71" i="49"/>
  <c r="E70" i="49"/>
  <c r="D70" i="49"/>
  <c r="C70" i="49"/>
  <c r="E69" i="49"/>
  <c r="D69" i="49"/>
  <c r="C69" i="49"/>
  <c r="E68" i="49"/>
  <c r="D68" i="49"/>
  <c r="C68" i="49"/>
  <c r="E67" i="49"/>
  <c r="D67" i="49"/>
  <c r="C67" i="49"/>
  <c r="E66" i="49"/>
  <c r="D66" i="49"/>
  <c r="C66" i="49"/>
  <c r="E65" i="49"/>
  <c r="D65" i="49"/>
  <c r="C65" i="49"/>
  <c r="E64" i="49"/>
  <c r="D64" i="49"/>
  <c r="C64" i="49"/>
  <c r="E63" i="49"/>
  <c r="D63" i="49"/>
  <c r="C63" i="49"/>
  <c r="E62" i="49"/>
  <c r="D62" i="49"/>
  <c r="C62" i="49"/>
  <c r="E61" i="49"/>
  <c r="D61" i="49"/>
  <c r="C61" i="49"/>
  <c r="E60" i="49"/>
  <c r="D60" i="49"/>
  <c r="C60" i="49"/>
  <c r="E59" i="49"/>
  <c r="D59" i="49"/>
  <c r="C59" i="49"/>
  <c r="E58" i="49"/>
  <c r="D58" i="49"/>
  <c r="C58" i="49"/>
  <c r="E57" i="49"/>
  <c r="D57" i="49"/>
  <c r="C57" i="49"/>
  <c r="E56" i="49"/>
  <c r="D56" i="49"/>
  <c r="C56" i="49"/>
  <c r="E55" i="49"/>
  <c r="D55" i="49"/>
  <c r="C55" i="49"/>
  <c r="E54" i="49"/>
  <c r="D54" i="49"/>
  <c r="C54" i="49"/>
  <c r="E53" i="49"/>
  <c r="D53" i="49"/>
  <c r="C53" i="49"/>
  <c r="E52" i="49"/>
  <c r="D52" i="49"/>
  <c r="C52" i="49"/>
  <c r="E51" i="49"/>
  <c r="D51" i="49"/>
  <c r="C51" i="49"/>
  <c r="E50" i="49"/>
  <c r="D50" i="49"/>
  <c r="C50" i="49"/>
  <c r="E49" i="49"/>
  <c r="D49" i="49"/>
  <c r="C49" i="49"/>
  <c r="E48" i="49"/>
  <c r="D48" i="49"/>
  <c r="C48" i="49"/>
  <c r="E47" i="49"/>
  <c r="D47" i="49"/>
  <c r="C47" i="49"/>
  <c r="E46" i="49"/>
  <c r="D46" i="49"/>
  <c r="C46" i="49"/>
  <c r="E45" i="49"/>
  <c r="D45" i="49"/>
  <c r="C45" i="49"/>
  <c r="E44" i="49"/>
  <c r="D44" i="49"/>
  <c r="C44" i="49"/>
  <c r="E43" i="49"/>
  <c r="D43" i="49"/>
  <c r="C43" i="49"/>
  <c r="E42" i="49"/>
  <c r="D42" i="49"/>
  <c r="C42" i="49"/>
  <c r="E41" i="49"/>
  <c r="D41" i="49"/>
  <c r="C41" i="49"/>
  <c r="E40" i="49"/>
  <c r="D40" i="49"/>
  <c r="C40" i="49"/>
  <c r="E39" i="49"/>
  <c r="D39" i="49"/>
  <c r="C39" i="49"/>
  <c r="E38" i="49"/>
  <c r="D38" i="49"/>
  <c r="C38" i="49"/>
  <c r="E37" i="49"/>
  <c r="D37" i="49"/>
  <c r="C37" i="49"/>
  <c r="E36" i="49"/>
  <c r="D36" i="49"/>
  <c r="C36" i="49"/>
  <c r="E35" i="49"/>
  <c r="D35" i="49"/>
  <c r="C35" i="49"/>
  <c r="E34" i="49"/>
  <c r="D34" i="49"/>
  <c r="C34" i="49"/>
  <c r="E33" i="49"/>
  <c r="D33" i="49"/>
  <c r="C33" i="49"/>
  <c r="E32" i="49"/>
  <c r="D32" i="49"/>
  <c r="C32" i="49"/>
  <c r="E31" i="49"/>
  <c r="D31" i="49"/>
  <c r="C31" i="49"/>
  <c r="E30" i="49"/>
  <c r="D30" i="49"/>
  <c r="C30" i="49"/>
  <c r="E29" i="49"/>
  <c r="D29" i="49"/>
  <c r="C29" i="49"/>
  <c r="E28" i="49"/>
  <c r="D28" i="49"/>
  <c r="C28" i="49"/>
  <c r="E27" i="49"/>
  <c r="D27" i="49"/>
  <c r="C27" i="49"/>
  <c r="E26" i="49"/>
  <c r="D26" i="49"/>
  <c r="C26" i="49"/>
  <c r="E25" i="49"/>
  <c r="D25" i="49"/>
  <c r="C25" i="49"/>
  <c r="E24" i="49"/>
  <c r="D24" i="49"/>
  <c r="C24" i="49"/>
  <c r="E23" i="49"/>
  <c r="D23" i="49"/>
  <c r="C23" i="49"/>
  <c r="E22" i="49"/>
  <c r="D22" i="49"/>
  <c r="C22" i="49"/>
  <c r="E21" i="49"/>
  <c r="D21" i="49"/>
  <c r="C21" i="49"/>
  <c r="E20" i="49"/>
  <c r="D20" i="49"/>
  <c r="C20" i="49"/>
  <c r="E19" i="49"/>
  <c r="D19" i="49"/>
  <c r="C19" i="49"/>
  <c r="E18" i="49"/>
  <c r="D18" i="49"/>
  <c r="C18" i="49"/>
  <c r="E17" i="49"/>
  <c r="D17" i="49"/>
  <c r="C17" i="49"/>
  <c r="E16" i="49"/>
  <c r="D16" i="49"/>
  <c r="C16" i="49"/>
  <c r="E15" i="49"/>
  <c r="D15" i="49"/>
  <c r="C15" i="49"/>
  <c r="E14" i="49"/>
  <c r="D14" i="49"/>
  <c r="C14" i="49"/>
  <c r="E13" i="49"/>
  <c r="D13" i="49"/>
  <c r="C13" i="49"/>
  <c r="E12" i="49"/>
  <c r="D12" i="49"/>
  <c r="C12" i="49"/>
  <c r="E11" i="49"/>
  <c r="D11" i="49"/>
  <c r="C11" i="49"/>
  <c r="E10" i="49"/>
  <c r="D10" i="49"/>
  <c r="C10" i="49"/>
  <c r="E9" i="49"/>
  <c r="D9" i="49"/>
  <c r="C9" i="49"/>
  <c r="E8" i="49"/>
  <c r="D8" i="49"/>
  <c r="C8" i="49"/>
  <c r="E7" i="49"/>
  <c r="D7" i="49"/>
  <c r="C7" i="49"/>
  <c r="E6" i="49"/>
  <c r="D6" i="49"/>
  <c r="C6" i="49"/>
  <c r="E5" i="49"/>
  <c r="D5" i="49"/>
  <c r="C5" i="49"/>
  <c r="E4" i="49"/>
  <c r="D4" i="49"/>
  <c r="C4" i="49"/>
  <c r="E3" i="49"/>
  <c r="D3" i="49"/>
  <c r="C3" i="49"/>
  <c r="E2" i="49"/>
  <c r="D2" i="49"/>
  <c r="C2" i="49"/>
  <c r="E101" i="48"/>
  <c r="D101" i="48"/>
  <c r="C101" i="48"/>
  <c r="E100" i="48"/>
  <c r="D100" i="48"/>
  <c r="C100" i="48"/>
  <c r="E99" i="48"/>
  <c r="D99" i="48"/>
  <c r="C99" i="48"/>
  <c r="E98" i="48"/>
  <c r="D98" i="48"/>
  <c r="C98" i="48"/>
  <c r="E97" i="48"/>
  <c r="D97" i="48"/>
  <c r="C97" i="48"/>
  <c r="E96" i="48"/>
  <c r="D96" i="48"/>
  <c r="C96" i="48"/>
  <c r="E95" i="48"/>
  <c r="D95" i="48"/>
  <c r="C95" i="48"/>
  <c r="E94" i="48"/>
  <c r="D94" i="48"/>
  <c r="C94" i="48"/>
  <c r="E93" i="48"/>
  <c r="D93" i="48"/>
  <c r="C93" i="48"/>
  <c r="E92" i="48"/>
  <c r="D92" i="48"/>
  <c r="C92" i="48"/>
  <c r="E91" i="48"/>
  <c r="D91" i="48"/>
  <c r="C91" i="48"/>
  <c r="E90" i="48"/>
  <c r="D90" i="48"/>
  <c r="C90" i="48"/>
  <c r="E89" i="48"/>
  <c r="D89" i="48"/>
  <c r="C89" i="48"/>
  <c r="E88" i="48"/>
  <c r="D88" i="48"/>
  <c r="C88" i="48"/>
  <c r="E87" i="48"/>
  <c r="D87" i="48"/>
  <c r="C87" i="48"/>
  <c r="E86" i="48"/>
  <c r="D86" i="48"/>
  <c r="C86" i="48"/>
  <c r="E85" i="48"/>
  <c r="D85" i="48"/>
  <c r="C85" i="48"/>
  <c r="E84" i="48"/>
  <c r="D84" i="48"/>
  <c r="C84" i="48"/>
  <c r="E83" i="48"/>
  <c r="D83" i="48"/>
  <c r="C83" i="48"/>
  <c r="E82" i="48"/>
  <c r="D82" i="48"/>
  <c r="C82" i="48"/>
  <c r="E81" i="48"/>
  <c r="D81" i="48"/>
  <c r="C81" i="48"/>
  <c r="E80" i="48"/>
  <c r="D80" i="48"/>
  <c r="C80" i="48"/>
  <c r="E79" i="48"/>
  <c r="D79" i="48"/>
  <c r="C79" i="48"/>
  <c r="E78" i="48"/>
  <c r="D78" i="48"/>
  <c r="C78" i="48"/>
  <c r="E77" i="48"/>
  <c r="D77" i="48"/>
  <c r="C77" i="48"/>
  <c r="E76" i="48"/>
  <c r="D76" i="48"/>
  <c r="C76" i="48"/>
  <c r="E75" i="48"/>
  <c r="D75" i="48"/>
  <c r="C75" i="48"/>
  <c r="E74" i="48"/>
  <c r="D74" i="48"/>
  <c r="C74" i="48"/>
  <c r="E73" i="48"/>
  <c r="D73" i="48"/>
  <c r="C73" i="48"/>
  <c r="E72" i="48"/>
  <c r="D72" i="48"/>
  <c r="C72" i="48"/>
  <c r="E71" i="48"/>
  <c r="D71" i="48"/>
  <c r="C71" i="48"/>
  <c r="E70" i="48"/>
  <c r="D70" i="48"/>
  <c r="C70" i="48"/>
  <c r="E69" i="48"/>
  <c r="D69" i="48"/>
  <c r="C69" i="48"/>
  <c r="E68" i="48"/>
  <c r="D68" i="48"/>
  <c r="C68" i="48"/>
  <c r="E67" i="48"/>
  <c r="D67" i="48"/>
  <c r="C67" i="48"/>
  <c r="E66" i="48"/>
  <c r="D66" i="48"/>
  <c r="C66" i="48"/>
  <c r="E65" i="48"/>
  <c r="D65" i="48"/>
  <c r="C65" i="48"/>
  <c r="E64" i="48"/>
  <c r="D64" i="48"/>
  <c r="C64" i="48"/>
  <c r="E63" i="48"/>
  <c r="D63" i="48"/>
  <c r="C63" i="48"/>
  <c r="E62" i="48"/>
  <c r="D62" i="48"/>
  <c r="C62" i="48"/>
  <c r="E61" i="48"/>
  <c r="D61" i="48"/>
  <c r="C61" i="48"/>
  <c r="E60" i="48"/>
  <c r="D60" i="48"/>
  <c r="C60" i="48"/>
  <c r="E59" i="48"/>
  <c r="D59" i="48"/>
  <c r="C59" i="48"/>
  <c r="E58" i="48"/>
  <c r="D58" i="48"/>
  <c r="C58" i="48"/>
  <c r="E57" i="48"/>
  <c r="D57" i="48"/>
  <c r="C57" i="48"/>
  <c r="E56" i="48"/>
  <c r="D56" i="48"/>
  <c r="C56" i="48"/>
  <c r="E55" i="48"/>
  <c r="D55" i="48"/>
  <c r="C55" i="48"/>
  <c r="E54" i="48"/>
  <c r="D54" i="48"/>
  <c r="C54" i="48"/>
  <c r="E53" i="48"/>
  <c r="D53" i="48"/>
  <c r="C53" i="48"/>
  <c r="E52" i="48"/>
  <c r="D52" i="48"/>
  <c r="C52" i="48"/>
  <c r="E51" i="48"/>
  <c r="D51" i="48"/>
  <c r="C51" i="48"/>
  <c r="E50" i="48"/>
  <c r="D50" i="48"/>
  <c r="C50" i="48"/>
  <c r="E49" i="48"/>
  <c r="D49" i="48"/>
  <c r="C49" i="48"/>
  <c r="E48" i="48"/>
  <c r="D48" i="48"/>
  <c r="C48" i="48"/>
  <c r="E47" i="48"/>
  <c r="D47" i="48"/>
  <c r="C47" i="48"/>
  <c r="E46" i="48"/>
  <c r="D46" i="48"/>
  <c r="C46" i="48"/>
  <c r="E45" i="48"/>
  <c r="D45" i="48"/>
  <c r="C45" i="48"/>
  <c r="E44" i="48"/>
  <c r="D44" i="48"/>
  <c r="C44" i="48"/>
  <c r="E43" i="48"/>
  <c r="D43" i="48"/>
  <c r="C43" i="48"/>
  <c r="E42" i="48"/>
  <c r="D42" i="48"/>
  <c r="C42" i="48"/>
  <c r="E41" i="48"/>
  <c r="D41" i="48"/>
  <c r="C41" i="48"/>
  <c r="E40" i="48"/>
  <c r="D40" i="48"/>
  <c r="C40" i="48"/>
  <c r="E39" i="48"/>
  <c r="D39" i="48"/>
  <c r="C39" i="48"/>
  <c r="E38" i="48"/>
  <c r="D38" i="48"/>
  <c r="C38" i="48"/>
  <c r="E37" i="48"/>
  <c r="D37" i="48"/>
  <c r="C37" i="48"/>
  <c r="E36" i="48"/>
  <c r="D36" i="48"/>
  <c r="C36" i="48"/>
  <c r="E35" i="48"/>
  <c r="D35" i="48"/>
  <c r="C35" i="48"/>
  <c r="E34" i="48"/>
  <c r="D34" i="48"/>
  <c r="C34" i="48"/>
  <c r="E33" i="48"/>
  <c r="D33" i="48"/>
  <c r="C33" i="48"/>
  <c r="E32" i="48"/>
  <c r="D32" i="48"/>
  <c r="C32" i="48"/>
  <c r="E31" i="48"/>
  <c r="D31" i="48"/>
  <c r="C31" i="48"/>
  <c r="E30" i="48"/>
  <c r="D30" i="48"/>
  <c r="C30" i="48"/>
  <c r="E29" i="48"/>
  <c r="D29" i="48"/>
  <c r="C29" i="48"/>
  <c r="E28" i="48"/>
  <c r="D28" i="48"/>
  <c r="C28" i="48"/>
  <c r="E27" i="48"/>
  <c r="D27" i="48"/>
  <c r="C27" i="48"/>
  <c r="E26" i="48"/>
  <c r="D26" i="48"/>
  <c r="C26" i="48"/>
  <c r="E25" i="48"/>
  <c r="D25" i="48"/>
  <c r="C25" i="48"/>
  <c r="E24" i="48"/>
  <c r="D24" i="48"/>
  <c r="C24" i="48"/>
  <c r="E23" i="48"/>
  <c r="D23" i="48"/>
  <c r="C23" i="48"/>
  <c r="E22" i="48"/>
  <c r="D22" i="48"/>
  <c r="C22" i="48"/>
  <c r="E21" i="48"/>
  <c r="D21" i="48"/>
  <c r="C21" i="48"/>
  <c r="E20" i="48"/>
  <c r="D20" i="48"/>
  <c r="C20" i="48"/>
  <c r="E19" i="48"/>
  <c r="D19" i="48"/>
  <c r="C19" i="48"/>
  <c r="E18" i="48"/>
  <c r="D18" i="48"/>
  <c r="C18" i="48"/>
  <c r="E17" i="48"/>
  <c r="D17" i="48"/>
  <c r="C17" i="48"/>
  <c r="E16" i="48"/>
  <c r="D16" i="48"/>
  <c r="C16" i="48"/>
  <c r="E15" i="48"/>
  <c r="D15" i="48"/>
  <c r="C15" i="48"/>
  <c r="E14" i="48"/>
  <c r="D14" i="48"/>
  <c r="C14" i="48"/>
  <c r="E13" i="48"/>
  <c r="D13" i="48"/>
  <c r="C13" i="48"/>
  <c r="E12" i="48"/>
  <c r="D12" i="48"/>
  <c r="C12" i="48"/>
  <c r="E11" i="48"/>
  <c r="D11" i="48"/>
  <c r="C11" i="48"/>
  <c r="E10" i="48"/>
  <c r="D10" i="48"/>
  <c r="C10" i="48"/>
  <c r="E9" i="48"/>
  <c r="D9" i="48"/>
  <c r="C9" i="48"/>
  <c r="E8" i="48"/>
  <c r="D8" i="48"/>
  <c r="C8" i="48"/>
  <c r="E7" i="48"/>
  <c r="D7" i="48"/>
  <c r="C7" i="48"/>
  <c r="E6" i="48"/>
  <c r="D6" i="48"/>
  <c r="C6" i="48"/>
  <c r="E5" i="48"/>
  <c r="D5" i="48"/>
  <c r="C5" i="48"/>
  <c r="E4" i="48"/>
  <c r="D4" i="48"/>
  <c r="C4" i="48"/>
  <c r="E3" i="48"/>
  <c r="D3" i="48"/>
  <c r="C3" i="48"/>
  <c r="E2" i="48"/>
  <c r="D2" i="48"/>
  <c r="C2" i="48"/>
  <c r="E101" i="47"/>
  <c r="D101" i="47"/>
  <c r="C101" i="47"/>
  <c r="E100" i="47"/>
  <c r="D100" i="47"/>
  <c r="C100" i="47"/>
  <c r="E99" i="47"/>
  <c r="D99" i="47"/>
  <c r="C99" i="47"/>
  <c r="E98" i="47"/>
  <c r="D98" i="47"/>
  <c r="C98" i="47"/>
  <c r="E97" i="47"/>
  <c r="D97" i="47"/>
  <c r="C97" i="47"/>
  <c r="E96" i="47"/>
  <c r="D96" i="47"/>
  <c r="C96" i="47"/>
  <c r="E95" i="47"/>
  <c r="D95" i="47"/>
  <c r="C95" i="47"/>
  <c r="E94" i="47"/>
  <c r="D94" i="47"/>
  <c r="C94" i="47"/>
  <c r="E93" i="47"/>
  <c r="D93" i="47"/>
  <c r="C93" i="47"/>
  <c r="E92" i="47"/>
  <c r="D92" i="47"/>
  <c r="C92" i="47"/>
  <c r="E91" i="47"/>
  <c r="D91" i="47"/>
  <c r="C91" i="47"/>
  <c r="E90" i="47"/>
  <c r="D90" i="47"/>
  <c r="C90" i="47"/>
  <c r="E89" i="47"/>
  <c r="D89" i="47"/>
  <c r="C89" i="47"/>
  <c r="E88" i="47"/>
  <c r="D88" i="47"/>
  <c r="C88" i="47"/>
  <c r="E87" i="47"/>
  <c r="D87" i="47"/>
  <c r="C87" i="47"/>
  <c r="E86" i="47"/>
  <c r="D86" i="47"/>
  <c r="C86" i="47"/>
  <c r="E85" i="47"/>
  <c r="D85" i="47"/>
  <c r="C85" i="47"/>
  <c r="E84" i="47"/>
  <c r="D84" i="47"/>
  <c r="C84" i="47"/>
  <c r="E83" i="47"/>
  <c r="D83" i="47"/>
  <c r="C83" i="47"/>
  <c r="E82" i="47"/>
  <c r="D82" i="47"/>
  <c r="C82" i="47"/>
  <c r="E81" i="47"/>
  <c r="D81" i="47"/>
  <c r="C81" i="47"/>
  <c r="E80" i="47"/>
  <c r="D80" i="47"/>
  <c r="C80" i="47"/>
  <c r="E79" i="47"/>
  <c r="D79" i="47"/>
  <c r="C79" i="47"/>
  <c r="E78" i="47"/>
  <c r="D78" i="47"/>
  <c r="C78" i="47"/>
  <c r="E77" i="47"/>
  <c r="D77" i="47"/>
  <c r="C77" i="47"/>
  <c r="E76" i="47"/>
  <c r="D76" i="47"/>
  <c r="C76" i="47"/>
  <c r="E75" i="47"/>
  <c r="D75" i="47"/>
  <c r="C75" i="47"/>
  <c r="E74" i="47"/>
  <c r="D74" i="47"/>
  <c r="C74" i="47"/>
  <c r="E73" i="47"/>
  <c r="D73" i="47"/>
  <c r="C73" i="47"/>
  <c r="E72" i="47"/>
  <c r="D72" i="47"/>
  <c r="C72" i="47"/>
  <c r="E71" i="47"/>
  <c r="D71" i="47"/>
  <c r="C71" i="47"/>
  <c r="E70" i="47"/>
  <c r="D70" i="47"/>
  <c r="C70" i="47"/>
  <c r="E69" i="47"/>
  <c r="D69" i="47"/>
  <c r="C69" i="47"/>
  <c r="E68" i="47"/>
  <c r="D68" i="47"/>
  <c r="C68" i="47"/>
  <c r="E67" i="47"/>
  <c r="D67" i="47"/>
  <c r="C67" i="47"/>
  <c r="E66" i="47"/>
  <c r="D66" i="47"/>
  <c r="C66" i="47"/>
  <c r="E65" i="47"/>
  <c r="D65" i="47"/>
  <c r="C65" i="47"/>
  <c r="E64" i="47"/>
  <c r="D64" i="47"/>
  <c r="C64" i="47"/>
  <c r="E63" i="47"/>
  <c r="D63" i="47"/>
  <c r="C63" i="47"/>
  <c r="E62" i="47"/>
  <c r="D62" i="47"/>
  <c r="C62" i="47"/>
  <c r="E61" i="47"/>
  <c r="D61" i="47"/>
  <c r="C61" i="47"/>
  <c r="E60" i="47"/>
  <c r="D60" i="47"/>
  <c r="C60" i="47"/>
  <c r="E59" i="47"/>
  <c r="D59" i="47"/>
  <c r="C59" i="47"/>
  <c r="E58" i="47"/>
  <c r="D58" i="47"/>
  <c r="C58" i="47"/>
  <c r="E57" i="47"/>
  <c r="D57" i="47"/>
  <c r="C57" i="47"/>
  <c r="E56" i="47"/>
  <c r="D56" i="47"/>
  <c r="C56" i="47"/>
  <c r="E55" i="47"/>
  <c r="D55" i="47"/>
  <c r="C55" i="47"/>
  <c r="E54" i="47"/>
  <c r="D54" i="47"/>
  <c r="C54" i="47"/>
  <c r="E53" i="47"/>
  <c r="D53" i="47"/>
  <c r="C53" i="47"/>
  <c r="E52" i="47"/>
  <c r="D52" i="47"/>
  <c r="C52" i="47"/>
  <c r="E51" i="47"/>
  <c r="D51" i="47"/>
  <c r="C51" i="47"/>
  <c r="E50" i="47"/>
  <c r="D50" i="47"/>
  <c r="C50" i="47"/>
  <c r="E49" i="47"/>
  <c r="D49" i="47"/>
  <c r="C49" i="47"/>
  <c r="E48" i="47"/>
  <c r="D48" i="47"/>
  <c r="C48" i="47"/>
  <c r="E47" i="47"/>
  <c r="D47" i="47"/>
  <c r="C47" i="47"/>
  <c r="E46" i="47"/>
  <c r="D46" i="47"/>
  <c r="C46" i="47"/>
  <c r="E45" i="47"/>
  <c r="D45" i="47"/>
  <c r="C45" i="47"/>
  <c r="E44" i="47"/>
  <c r="D44" i="47"/>
  <c r="C44" i="47"/>
  <c r="E43" i="47"/>
  <c r="D43" i="47"/>
  <c r="C43" i="47"/>
  <c r="E42" i="47"/>
  <c r="D42" i="47"/>
  <c r="C42" i="47"/>
  <c r="E41" i="47"/>
  <c r="D41" i="47"/>
  <c r="C41" i="47"/>
  <c r="E40" i="47"/>
  <c r="D40" i="47"/>
  <c r="C40" i="47"/>
  <c r="E39" i="47"/>
  <c r="D39" i="47"/>
  <c r="C39" i="47"/>
  <c r="E38" i="47"/>
  <c r="D38" i="47"/>
  <c r="C38" i="47"/>
  <c r="E37" i="47"/>
  <c r="D37" i="47"/>
  <c r="C37" i="47"/>
  <c r="E36" i="47"/>
  <c r="D36" i="47"/>
  <c r="C36" i="47"/>
  <c r="E35" i="47"/>
  <c r="D35" i="47"/>
  <c r="C35" i="47"/>
  <c r="E34" i="47"/>
  <c r="D34" i="47"/>
  <c r="C34" i="47"/>
  <c r="E33" i="47"/>
  <c r="D33" i="47"/>
  <c r="C33" i="47"/>
  <c r="E32" i="47"/>
  <c r="D32" i="47"/>
  <c r="C32" i="47"/>
  <c r="E31" i="47"/>
  <c r="D31" i="47"/>
  <c r="C31" i="47"/>
  <c r="E30" i="47"/>
  <c r="D30" i="47"/>
  <c r="C30" i="47"/>
  <c r="E29" i="47"/>
  <c r="D29" i="47"/>
  <c r="C29" i="47"/>
  <c r="E28" i="47"/>
  <c r="D28" i="47"/>
  <c r="C28" i="47"/>
  <c r="E27" i="47"/>
  <c r="D27" i="47"/>
  <c r="C27" i="47"/>
  <c r="E26" i="47"/>
  <c r="D26" i="47"/>
  <c r="C26" i="47"/>
  <c r="E25" i="47"/>
  <c r="D25" i="47"/>
  <c r="C25" i="47"/>
  <c r="E24" i="47"/>
  <c r="D24" i="47"/>
  <c r="C24" i="47"/>
  <c r="E23" i="47"/>
  <c r="D23" i="47"/>
  <c r="C23" i="47"/>
  <c r="E22" i="47"/>
  <c r="D22" i="47"/>
  <c r="C22" i="47"/>
  <c r="E21" i="47"/>
  <c r="D21" i="47"/>
  <c r="C21" i="47"/>
  <c r="E20" i="47"/>
  <c r="D20" i="47"/>
  <c r="C20" i="47"/>
  <c r="E19" i="47"/>
  <c r="D19" i="47"/>
  <c r="C19" i="47"/>
  <c r="E18" i="47"/>
  <c r="D18" i="47"/>
  <c r="C18" i="47"/>
  <c r="E17" i="47"/>
  <c r="D17" i="47"/>
  <c r="C17" i="47"/>
  <c r="E16" i="47"/>
  <c r="D16" i="47"/>
  <c r="C16" i="47"/>
  <c r="E15" i="47"/>
  <c r="D15" i="47"/>
  <c r="C15" i="47"/>
  <c r="E14" i="47"/>
  <c r="D14" i="47"/>
  <c r="C14" i="47"/>
  <c r="E13" i="47"/>
  <c r="D13" i="47"/>
  <c r="C13" i="47"/>
  <c r="E12" i="47"/>
  <c r="D12" i="47"/>
  <c r="C12" i="47"/>
  <c r="E11" i="47"/>
  <c r="D11" i="47"/>
  <c r="C11" i="47"/>
  <c r="E10" i="47"/>
  <c r="D10" i="47"/>
  <c r="C10" i="47"/>
  <c r="E9" i="47"/>
  <c r="D9" i="47"/>
  <c r="C9" i="47"/>
  <c r="E8" i="47"/>
  <c r="D8" i="47"/>
  <c r="C8" i="47"/>
  <c r="E7" i="47"/>
  <c r="D7" i="47"/>
  <c r="C7" i="47"/>
  <c r="E6" i="47"/>
  <c r="D6" i="47"/>
  <c r="C6" i="47"/>
  <c r="E5" i="47"/>
  <c r="D5" i="47"/>
  <c r="C5" i="47"/>
  <c r="E4" i="47"/>
  <c r="D4" i="47"/>
  <c r="C4" i="47"/>
  <c r="E3" i="47"/>
  <c r="D3" i="47"/>
  <c r="C3" i="47"/>
  <c r="E2" i="47"/>
  <c r="D2" i="47"/>
  <c r="C2" i="47"/>
  <c r="E101" i="46"/>
  <c r="D101" i="46"/>
  <c r="C101" i="46"/>
  <c r="E100" i="46"/>
  <c r="D100" i="46"/>
  <c r="C100" i="46"/>
  <c r="E99" i="46"/>
  <c r="D99" i="46"/>
  <c r="C99" i="46"/>
  <c r="E98" i="46"/>
  <c r="D98" i="46"/>
  <c r="C98" i="46"/>
  <c r="E97" i="46"/>
  <c r="D97" i="46"/>
  <c r="C97" i="46"/>
  <c r="E96" i="46"/>
  <c r="D96" i="46"/>
  <c r="C96" i="46"/>
  <c r="E95" i="46"/>
  <c r="D95" i="46"/>
  <c r="C95" i="46"/>
  <c r="E94" i="46"/>
  <c r="D94" i="46"/>
  <c r="C94" i="46"/>
  <c r="E93" i="46"/>
  <c r="D93" i="46"/>
  <c r="C93" i="46"/>
  <c r="E92" i="46"/>
  <c r="D92" i="46"/>
  <c r="C92" i="46"/>
  <c r="E91" i="46"/>
  <c r="D91" i="46"/>
  <c r="C91" i="46"/>
  <c r="E90" i="46"/>
  <c r="D90" i="46"/>
  <c r="C90" i="46"/>
  <c r="E89" i="46"/>
  <c r="D89" i="46"/>
  <c r="C89" i="46"/>
  <c r="E88" i="46"/>
  <c r="D88" i="46"/>
  <c r="C88" i="46"/>
  <c r="E87" i="46"/>
  <c r="D87" i="46"/>
  <c r="C87" i="46"/>
  <c r="E86" i="46"/>
  <c r="D86" i="46"/>
  <c r="C86" i="46"/>
  <c r="E85" i="46"/>
  <c r="D85" i="46"/>
  <c r="C85" i="46"/>
  <c r="E84" i="46"/>
  <c r="D84" i="46"/>
  <c r="C84" i="46"/>
  <c r="E83" i="46"/>
  <c r="D83" i="46"/>
  <c r="C83" i="46"/>
  <c r="E82" i="46"/>
  <c r="D82" i="46"/>
  <c r="C82" i="46"/>
  <c r="E81" i="46"/>
  <c r="D81" i="46"/>
  <c r="C81" i="46"/>
  <c r="E80" i="46"/>
  <c r="D80" i="46"/>
  <c r="C80" i="46"/>
  <c r="E79" i="46"/>
  <c r="D79" i="46"/>
  <c r="C79" i="46"/>
  <c r="E78" i="46"/>
  <c r="D78" i="46"/>
  <c r="C78" i="46"/>
  <c r="E77" i="46"/>
  <c r="D77" i="46"/>
  <c r="C77" i="46"/>
  <c r="E76" i="46"/>
  <c r="D76" i="46"/>
  <c r="C76" i="46"/>
  <c r="E75" i="46"/>
  <c r="D75" i="46"/>
  <c r="C75" i="46"/>
  <c r="E74" i="46"/>
  <c r="D74" i="46"/>
  <c r="C74" i="46"/>
  <c r="E73" i="46"/>
  <c r="D73" i="46"/>
  <c r="C73" i="46"/>
  <c r="E72" i="46"/>
  <c r="D72" i="46"/>
  <c r="C72" i="46"/>
  <c r="E71" i="46"/>
  <c r="D71" i="46"/>
  <c r="C71" i="46"/>
  <c r="E70" i="46"/>
  <c r="D70" i="46"/>
  <c r="C70" i="46"/>
  <c r="E69" i="46"/>
  <c r="D69" i="46"/>
  <c r="C69" i="46"/>
  <c r="E68" i="46"/>
  <c r="D68" i="46"/>
  <c r="C68" i="46"/>
  <c r="E67" i="46"/>
  <c r="D67" i="46"/>
  <c r="C67" i="46"/>
  <c r="E66" i="46"/>
  <c r="D66" i="46"/>
  <c r="C66" i="46"/>
  <c r="E65" i="46"/>
  <c r="D65" i="46"/>
  <c r="C65" i="46"/>
  <c r="E64" i="46"/>
  <c r="D64" i="46"/>
  <c r="C64" i="46"/>
  <c r="E63" i="46"/>
  <c r="D63" i="46"/>
  <c r="C63" i="46"/>
  <c r="E62" i="46"/>
  <c r="D62" i="46"/>
  <c r="C62" i="46"/>
  <c r="E61" i="46"/>
  <c r="D61" i="46"/>
  <c r="C61" i="46"/>
  <c r="E60" i="46"/>
  <c r="D60" i="46"/>
  <c r="C60" i="46"/>
  <c r="E59" i="46"/>
  <c r="D59" i="46"/>
  <c r="C59" i="46"/>
  <c r="E58" i="46"/>
  <c r="D58" i="46"/>
  <c r="C58" i="46"/>
  <c r="E57" i="46"/>
  <c r="D57" i="46"/>
  <c r="C57" i="46"/>
  <c r="E56" i="46"/>
  <c r="D56" i="46"/>
  <c r="C56" i="46"/>
  <c r="E55" i="46"/>
  <c r="D55" i="46"/>
  <c r="C55" i="46"/>
  <c r="E54" i="46"/>
  <c r="D54" i="46"/>
  <c r="C54" i="46"/>
  <c r="E53" i="46"/>
  <c r="D53" i="46"/>
  <c r="C53" i="46"/>
  <c r="E52" i="46"/>
  <c r="D52" i="46"/>
  <c r="C52" i="46"/>
  <c r="E51" i="46"/>
  <c r="D51" i="46"/>
  <c r="C51" i="46"/>
  <c r="E50" i="46"/>
  <c r="D50" i="46"/>
  <c r="C50" i="46"/>
  <c r="E49" i="46"/>
  <c r="D49" i="46"/>
  <c r="C49" i="46"/>
  <c r="E48" i="46"/>
  <c r="D48" i="46"/>
  <c r="C48" i="46"/>
  <c r="E47" i="46"/>
  <c r="D47" i="46"/>
  <c r="C47" i="46"/>
  <c r="E46" i="46"/>
  <c r="D46" i="46"/>
  <c r="C46" i="46"/>
  <c r="E45" i="46"/>
  <c r="D45" i="46"/>
  <c r="C45" i="46"/>
  <c r="E44" i="46"/>
  <c r="D44" i="46"/>
  <c r="C44" i="46"/>
  <c r="E43" i="46"/>
  <c r="D43" i="46"/>
  <c r="C43" i="46"/>
  <c r="E42" i="46"/>
  <c r="D42" i="46"/>
  <c r="C42" i="46"/>
  <c r="E41" i="46"/>
  <c r="D41" i="46"/>
  <c r="C41" i="46"/>
  <c r="E40" i="46"/>
  <c r="D40" i="46"/>
  <c r="C40" i="46"/>
  <c r="E39" i="46"/>
  <c r="D39" i="46"/>
  <c r="C39" i="46"/>
  <c r="E38" i="46"/>
  <c r="D38" i="46"/>
  <c r="C38" i="46"/>
  <c r="E37" i="46"/>
  <c r="D37" i="46"/>
  <c r="C37" i="46"/>
  <c r="E36" i="46"/>
  <c r="D36" i="46"/>
  <c r="C36" i="46"/>
  <c r="E35" i="46"/>
  <c r="D35" i="46"/>
  <c r="C35" i="46"/>
  <c r="E34" i="46"/>
  <c r="D34" i="46"/>
  <c r="C34" i="46"/>
  <c r="E33" i="46"/>
  <c r="D33" i="46"/>
  <c r="C33" i="46"/>
  <c r="E32" i="46"/>
  <c r="D32" i="46"/>
  <c r="C32" i="46"/>
  <c r="E31" i="46"/>
  <c r="D31" i="46"/>
  <c r="C31" i="46"/>
  <c r="E30" i="46"/>
  <c r="D30" i="46"/>
  <c r="C30" i="46"/>
  <c r="E29" i="46"/>
  <c r="D29" i="46"/>
  <c r="C29" i="46"/>
  <c r="E28" i="46"/>
  <c r="D28" i="46"/>
  <c r="C28" i="46"/>
  <c r="E27" i="46"/>
  <c r="D27" i="46"/>
  <c r="C27" i="46"/>
  <c r="E26" i="46"/>
  <c r="D26" i="46"/>
  <c r="C26" i="46"/>
  <c r="E25" i="46"/>
  <c r="D25" i="46"/>
  <c r="C25" i="46"/>
  <c r="E24" i="46"/>
  <c r="D24" i="46"/>
  <c r="C24" i="46"/>
  <c r="E23" i="46"/>
  <c r="D23" i="46"/>
  <c r="C23" i="46"/>
  <c r="E22" i="46"/>
  <c r="D22" i="46"/>
  <c r="C22" i="46"/>
  <c r="E21" i="46"/>
  <c r="D21" i="46"/>
  <c r="C21" i="46"/>
  <c r="E20" i="46"/>
  <c r="D20" i="46"/>
  <c r="C20" i="46"/>
  <c r="E19" i="46"/>
  <c r="D19" i="46"/>
  <c r="C19" i="46"/>
  <c r="E18" i="46"/>
  <c r="D18" i="46"/>
  <c r="C18" i="46"/>
  <c r="E17" i="46"/>
  <c r="D17" i="46"/>
  <c r="C17" i="46"/>
  <c r="E16" i="46"/>
  <c r="D16" i="46"/>
  <c r="C16" i="46"/>
  <c r="E15" i="46"/>
  <c r="D15" i="46"/>
  <c r="C15" i="46"/>
  <c r="E14" i="46"/>
  <c r="D14" i="46"/>
  <c r="C14" i="46"/>
  <c r="E13" i="46"/>
  <c r="D13" i="46"/>
  <c r="C13" i="46"/>
  <c r="E12" i="46"/>
  <c r="D12" i="46"/>
  <c r="C12" i="46"/>
  <c r="E11" i="46"/>
  <c r="D11" i="46"/>
  <c r="C11" i="46"/>
  <c r="E10" i="46"/>
  <c r="D10" i="46"/>
  <c r="C10" i="46"/>
  <c r="E9" i="46"/>
  <c r="D9" i="46"/>
  <c r="C9" i="46"/>
  <c r="E8" i="46"/>
  <c r="D8" i="46"/>
  <c r="C8" i="46"/>
  <c r="E7" i="46"/>
  <c r="D7" i="46"/>
  <c r="C7" i="46"/>
  <c r="E6" i="46"/>
  <c r="D6" i="46"/>
  <c r="C6" i="46"/>
  <c r="E5" i="46"/>
  <c r="D5" i="46"/>
  <c r="C5" i="46"/>
  <c r="E4" i="46"/>
  <c r="D4" i="46"/>
  <c r="C4" i="46"/>
  <c r="E3" i="46"/>
  <c r="D3" i="46"/>
  <c r="C3" i="46"/>
  <c r="E2" i="46"/>
  <c r="D2" i="46"/>
  <c r="C2" i="46"/>
  <c r="E101" i="45"/>
  <c r="D101" i="45"/>
  <c r="C101" i="45"/>
  <c r="E100" i="45"/>
  <c r="D100" i="45"/>
  <c r="C100" i="45"/>
  <c r="E99" i="45"/>
  <c r="D99" i="45"/>
  <c r="C99" i="45"/>
  <c r="E98" i="45"/>
  <c r="D98" i="45"/>
  <c r="C98" i="45"/>
  <c r="E97" i="45"/>
  <c r="D97" i="45"/>
  <c r="C97" i="45"/>
  <c r="E96" i="45"/>
  <c r="D96" i="45"/>
  <c r="C96" i="45"/>
  <c r="E95" i="45"/>
  <c r="D95" i="45"/>
  <c r="C95" i="45"/>
  <c r="E94" i="45"/>
  <c r="D94" i="45"/>
  <c r="C94" i="45"/>
  <c r="E93" i="45"/>
  <c r="D93" i="45"/>
  <c r="C93" i="45"/>
  <c r="E92" i="45"/>
  <c r="D92" i="45"/>
  <c r="C92" i="45"/>
  <c r="E91" i="45"/>
  <c r="D91" i="45"/>
  <c r="C91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81" i="45"/>
  <c r="D81" i="45"/>
  <c r="C81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2" i="45"/>
  <c r="D72" i="45"/>
  <c r="C72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6" i="45"/>
  <c r="D66" i="45"/>
  <c r="C66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9" i="45"/>
  <c r="D59" i="45"/>
  <c r="C59" i="45"/>
  <c r="E58" i="45"/>
  <c r="D58" i="45"/>
  <c r="C58" i="45"/>
  <c r="E57" i="45"/>
  <c r="D57" i="45"/>
  <c r="C57" i="45"/>
  <c r="E56" i="45"/>
  <c r="D56" i="45"/>
  <c r="C56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E50" i="45"/>
  <c r="D50" i="45"/>
  <c r="C50" i="45"/>
  <c r="E49" i="45"/>
  <c r="D49" i="45"/>
  <c r="C49" i="45"/>
  <c r="E48" i="45"/>
  <c r="D48" i="45"/>
  <c r="C48" i="45"/>
  <c r="E47" i="45"/>
  <c r="D47" i="45"/>
  <c r="C47" i="45"/>
  <c r="E46" i="45"/>
  <c r="D46" i="45"/>
  <c r="C46" i="45"/>
  <c r="E45" i="45"/>
  <c r="D45" i="45"/>
  <c r="C45" i="45"/>
  <c r="E44" i="45"/>
  <c r="D44" i="45"/>
  <c r="C44" i="45"/>
  <c r="E43" i="45"/>
  <c r="D43" i="45"/>
  <c r="C43" i="45"/>
  <c r="E42" i="45"/>
  <c r="D42" i="45"/>
  <c r="C42" i="45"/>
  <c r="E41" i="45"/>
  <c r="D41" i="45"/>
  <c r="C41" i="45"/>
  <c r="E40" i="45"/>
  <c r="D40" i="45"/>
  <c r="C40" i="45"/>
  <c r="E39" i="45"/>
  <c r="D39" i="45"/>
  <c r="C39" i="45"/>
  <c r="E38" i="45"/>
  <c r="D38" i="45"/>
  <c r="C38" i="45"/>
  <c r="E37" i="45"/>
  <c r="D37" i="45"/>
  <c r="C37" i="45"/>
  <c r="E36" i="45"/>
  <c r="D36" i="45"/>
  <c r="C36" i="45"/>
  <c r="E35" i="45"/>
  <c r="D35" i="45"/>
  <c r="C35" i="45"/>
  <c r="E34" i="45"/>
  <c r="D34" i="45"/>
  <c r="C34" i="45"/>
  <c r="E33" i="45"/>
  <c r="D33" i="45"/>
  <c r="C33" i="45"/>
  <c r="E32" i="45"/>
  <c r="D32" i="45"/>
  <c r="C32" i="45"/>
  <c r="E31" i="45"/>
  <c r="D31" i="45"/>
  <c r="C31" i="45"/>
  <c r="E30" i="45"/>
  <c r="D30" i="45"/>
  <c r="C30" i="45"/>
  <c r="E29" i="45"/>
  <c r="D29" i="45"/>
  <c r="C29" i="45"/>
  <c r="E28" i="45"/>
  <c r="D28" i="45"/>
  <c r="C28" i="45"/>
  <c r="E27" i="45"/>
  <c r="D27" i="45"/>
  <c r="C27" i="45"/>
  <c r="E26" i="45"/>
  <c r="D26" i="45"/>
  <c r="C26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20" i="45"/>
  <c r="D20" i="45"/>
  <c r="C20" i="45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4" i="45"/>
  <c r="D14" i="45"/>
  <c r="C14" i="45"/>
  <c r="E13" i="45"/>
  <c r="D13" i="45"/>
  <c r="C13" i="45"/>
  <c r="E12" i="45"/>
  <c r="D12" i="45"/>
  <c r="C12" i="45"/>
  <c r="E11" i="45"/>
  <c r="D11" i="45"/>
  <c r="C11" i="45"/>
  <c r="E10" i="45"/>
  <c r="D10" i="45"/>
  <c r="C10" i="45"/>
  <c r="E9" i="45"/>
  <c r="D9" i="45"/>
  <c r="C9" i="45"/>
  <c r="E8" i="45"/>
  <c r="D8" i="45"/>
  <c r="C8" i="45"/>
  <c r="E7" i="45"/>
  <c r="D7" i="45"/>
  <c r="C7" i="45"/>
  <c r="E6" i="45"/>
  <c r="D6" i="45"/>
  <c r="C6" i="45"/>
  <c r="E5" i="45"/>
  <c r="D5" i="45"/>
  <c r="C5" i="45"/>
  <c r="E4" i="45"/>
  <c r="D4" i="45"/>
  <c r="C4" i="45"/>
  <c r="E3" i="45"/>
  <c r="D3" i="45"/>
  <c r="C3" i="45"/>
  <c r="E2" i="45"/>
  <c r="D2" i="45"/>
  <c r="C2" i="45"/>
  <c r="E101" i="44"/>
  <c r="D101" i="44"/>
  <c r="C101" i="44"/>
  <c r="E100" i="44"/>
  <c r="D100" i="44"/>
  <c r="C100" i="44"/>
  <c r="E99" i="44"/>
  <c r="D99" i="44"/>
  <c r="C99" i="44"/>
  <c r="E98" i="44"/>
  <c r="D98" i="44"/>
  <c r="C98" i="44"/>
  <c r="E97" i="44"/>
  <c r="D97" i="44"/>
  <c r="C97" i="44"/>
  <c r="E96" i="44"/>
  <c r="D96" i="44"/>
  <c r="C96" i="44"/>
  <c r="E95" i="44"/>
  <c r="D95" i="44"/>
  <c r="C95" i="44"/>
  <c r="E94" i="44"/>
  <c r="D94" i="44"/>
  <c r="C94" i="44"/>
  <c r="E93" i="44"/>
  <c r="D93" i="44"/>
  <c r="C93" i="44"/>
  <c r="E92" i="44"/>
  <c r="D92" i="44"/>
  <c r="C92" i="44"/>
  <c r="E91" i="44"/>
  <c r="D91" i="44"/>
  <c r="C91" i="44"/>
  <c r="E90" i="44"/>
  <c r="D90" i="44"/>
  <c r="C90" i="44"/>
  <c r="E89" i="44"/>
  <c r="D89" i="44"/>
  <c r="C89" i="44"/>
  <c r="E88" i="44"/>
  <c r="D88" i="44"/>
  <c r="C88" i="44"/>
  <c r="E87" i="44"/>
  <c r="D87" i="44"/>
  <c r="C87" i="44"/>
  <c r="E86" i="44"/>
  <c r="D86" i="44"/>
  <c r="C86" i="44"/>
  <c r="E85" i="44"/>
  <c r="D85" i="44"/>
  <c r="C85" i="44"/>
  <c r="E84" i="44"/>
  <c r="D84" i="44"/>
  <c r="C84" i="44"/>
  <c r="E83" i="44"/>
  <c r="D83" i="44"/>
  <c r="C83" i="44"/>
  <c r="E82" i="44"/>
  <c r="D82" i="44"/>
  <c r="C82" i="44"/>
  <c r="E81" i="44"/>
  <c r="D81" i="44"/>
  <c r="C81" i="44"/>
  <c r="E80" i="44"/>
  <c r="D80" i="44"/>
  <c r="C80" i="44"/>
  <c r="E79" i="44"/>
  <c r="D79" i="44"/>
  <c r="C79" i="44"/>
  <c r="E78" i="44"/>
  <c r="D78" i="44"/>
  <c r="C78" i="44"/>
  <c r="E77" i="44"/>
  <c r="D77" i="44"/>
  <c r="C77" i="44"/>
  <c r="E76" i="44"/>
  <c r="D76" i="44"/>
  <c r="C76" i="44"/>
  <c r="E75" i="44"/>
  <c r="D75" i="44"/>
  <c r="C75" i="44"/>
  <c r="E74" i="44"/>
  <c r="D74" i="44"/>
  <c r="C74" i="44"/>
  <c r="E73" i="44"/>
  <c r="D73" i="44"/>
  <c r="C73" i="44"/>
  <c r="E72" i="44"/>
  <c r="D72" i="44"/>
  <c r="C72" i="44"/>
  <c r="E71" i="44"/>
  <c r="D71" i="44"/>
  <c r="C71" i="44"/>
  <c r="E70" i="44"/>
  <c r="D70" i="44"/>
  <c r="C70" i="44"/>
  <c r="E69" i="44"/>
  <c r="D69" i="44"/>
  <c r="C69" i="44"/>
  <c r="E68" i="44"/>
  <c r="D68" i="44"/>
  <c r="C68" i="44"/>
  <c r="E67" i="44"/>
  <c r="D67" i="44"/>
  <c r="C67" i="44"/>
  <c r="E66" i="44"/>
  <c r="D66" i="44"/>
  <c r="C66" i="44"/>
  <c r="E65" i="44"/>
  <c r="D65" i="44"/>
  <c r="C65" i="44"/>
  <c r="E64" i="44"/>
  <c r="D64" i="44"/>
  <c r="C64" i="44"/>
  <c r="E63" i="44"/>
  <c r="D63" i="44"/>
  <c r="C63" i="44"/>
  <c r="E62" i="44"/>
  <c r="D62" i="44"/>
  <c r="C62" i="44"/>
  <c r="E61" i="44"/>
  <c r="D61" i="44"/>
  <c r="C61" i="44"/>
  <c r="E60" i="44"/>
  <c r="D60" i="44"/>
  <c r="C60" i="44"/>
  <c r="E59" i="44"/>
  <c r="D59" i="44"/>
  <c r="C59" i="44"/>
  <c r="E58" i="44"/>
  <c r="D58" i="44"/>
  <c r="C58" i="44"/>
  <c r="E57" i="44"/>
  <c r="D57" i="44"/>
  <c r="C57" i="44"/>
  <c r="E56" i="44"/>
  <c r="D56" i="44"/>
  <c r="C56" i="44"/>
  <c r="E55" i="44"/>
  <c r="D55" i="44"/>
  <c r="C55" i="44"/>
  <c r="E54" i="44"/>
  <c r="D54" i="44"/>
  <c r="C54" i="44"/>
  <c r="E53" i="44"/>
  <c r="D53" i="44"/>
  <c r="C53" i="44"/>
  <c r="E52" i="44"/>
  <c r="D52" i="44"/>
  <c r="C52" i="44"/>
  <c r="E51" i="44"/>
  <c r="D51" i="44"/>
  <c r="C51" i="44"/>
  <c r="E50" i="44"/>
  <c r="D50" i="44"/>
  <c r="C50" i="44"/>
  <c r="E49" i="44"/>
  <c r="D49" i="44"/>
  <c r="C49" i="44"/>
  <c r="E48" i="44"/>
  <c r="D48" i="44"/>
  <c r="C48" i="44"/>
  <c r="E47" i="44"/>
  <c r="D47" i="44"/>
  <c r="C47" i="44"/>
  <c r="E46" i="44"/>
  <c r="D46" i="44"/>
  <c r="C46" i="44"/>
  <c r="E45" i="44"/>
  <c r="D45" i="44"/>
  <c r="C45" i="44"/>
  <c r="E44" i="44"/>
  <c r="D44" i="44"/>
  <c r="C44" i="44"/>
  <c r="E43" i="44"/>
  <c r="D43" i="44"/>
  <c r="C43" i="44"/>
  <c r="E42" i="44"/>
  <c r="D42" i="44"/>
  <c r="C42" i="44"/>
  <c r="E41" i="44"/>
  <c r="D41" i="44"/>
  <c r="C41" i="44"/>
  <c r="E40" i="44"/>
  <c r="D40" i="44"/>
  <c r="C40" i="44"/>
  <c r="E39" i="44"/>
  <c r="D39" i="44"/>
  <c r="C39" i="44"/>
  <c r="E38" i="44"/>
  <c r="D38" i="44"/>
  <c r="C38" i="44"/>
  <c r="E37" i="44"/>
  <c r="D37" i="44"/>
  <c r="C37" i="44"/>
  <c r="E36" i="44"/>
  <c r="D36" i="44"/>
  <c r="C36" i="44"/>
  <c r="E35" i="44"/>
  <c r="D35" i="44"/>
  <c r="C35" i="44"/>
  <c r="E34" i="44"/>
  <c r="D34" i="44"/>
  <c r="C34" i="44"/>
  <c r="E33" i="44"/>
  <c r="D33" i="44"/>
  <c r="C33" i="44"/>
  <c r="E32" i="44"/>
  <c r="D32" i="44"/>
  <c r="C32" i="44"/>
  <c r="E31" i="44"/>
  <c r="D31" i="44"/>
  <c r="C31" i="44"/>
  <c r="E30" i="44"/>
  <c r="D30" i="44"/>
  <c r="C30" i="44"/>
  <c r="E29" i="44"/>
  <c r="D29" i="44"/>
  <c r="C29" i="44"/>
  <c r="E28" i="44"/>
  <c r="D28" i="44"/>
  <c r="C28" i="44"/>
  <c r="E27" i="44"/>
  <c r="D27" i="44"/>
  <c r="C27" i="44"/>
  <c r="E26" i="44"/>
  <c r="D26" i="44"/>
  <c r="C26" i="44"/>
  <c r="E25" i="44"/>
  <c r="D25" i="44"/>
  <c r="C25" i="44"/>
  <c r="E24" i="44"/>
  <c r="D24" i="44"/>
  <c r="C24" i="44"/>
  <c r="E23" i="44"/>
  <c r="D23" i="44"/>
  <c r="C23" i="44"/>
  <c r="E22" i="44"/>
  <c r="D22" i="44"/>
  <c r="C22" i="44"/>
  <c r="E21" i="44"/>
  <c r="D21" i="44"/>
  <c r="C21" i="44"/>
  <c r="E20" i="44"/>
  <c r="D20" i="44"/>
  <c r="C20" i="44"/>
  <c r="E19" i="44"/>
  <c r="D19" i="44"/>
  <c r="C19" i="44"/>
  <c r="E18" i="44"/>
  <c r="D18" i="44"/>
  <c r="C18" i="44"/>
  <c r="E17" i="44"/>
  <c r="D17" i="44"/>
  <c r="C17" i="44"/>
  <c r="E16" i="44"/>
  <c r="D16" i="44"/>
  <c r="C16" i="44"/>
  <c r="E15" i="44"/>
  <c r="D15" i="44"/>
  <c r="C15" i="44"/>
  <c r="E14" i="44"/>
  <c r="D14" i="44"/>
  <c r="C14" i="44"/>
  <c r="E13" i="44"/>
  <c r="D13" i="44"/>
  <c r="C13" i="44"/>
  <c r="E12" i="44"/>
  <c r="D12" i="44"/>
  <c r="C12" i="44"/>
  <c r="E11" i="44"/>
  <c r="D11" i="44"/>
  <c r="C11" i="44"/>
  <c r="E10" i="44"/>
  <c r="D10" i="44"/>
  <c r="C10" i="44"/>
  <c r="E9" i="44"/>
  <c r="D9" i="44"/>
  <c r="C9" i="44"/>
  <c r="E8" i="44"/>
  <c r="D8" i="44"/>
  <c r="C8" i="44"/>
  <c r="E7" i="44"/>
  <c r="D7" i="44"/>
  <c r="C7" i="44"/>
  <c r="E6" i="44"/>
  <c r="D6" i="44"/>
  <c r="C6" i="44"/>
  <c r="E5" i="44"/>
  <c r="D5" i="44"/>
  <c r="C5" i="44"/>
  <c r="E4" i="44"/>
  <c r="D4" i="44"/>
  <c r="C4" i="44"/>
  <c r="E3" i="44"/>
  <c r="D3" i="44"/>
  <c r="C3" i="44"/>
  <c r="E2" i="44"/>
  <c r="D2" i="44"/>
  <c r="C2" i="44"/>
  <c r="E101" i="43"/>
  <c r="D101" i="43"/>
  <c r="C101" i="43"/>
  <c r="E100" i="43"/>
  <c r="D100" i="43"/>
  <c r="C100" i="43"/>
  <c r="E99" i="43"/>
  <c r="D99" i="43"/>
  <c r="C99" i="43"/>
  <c r="E98" i="43"/>
  <c r="D98" i="43"/>
  <c r="C98" i="43"/>
  <c r="E97" i="43"/>
  <c r="D97" i="43"/>
  <c r="C97" i="43"/>
  <c r="E96" i="43"/>
  <c r="D96" i="43"/>
  <c r="C96" i="43"/>
  <c r="E95" i="43"/>
  <c r="D95" i="43"/>
  <c r="C95" i="43"/>
  <c r="E94" i="43"/>
  <c r="D94" i="43"/>
  <c r="C94" i="43"/>
  <c r="E93" i="43"/>
  <c r="D93" i="43"/>
  <c r="C93" i="43"/>
  <c r="E92" i="43"/>
  <c r="D92" i="43"/>
  <c r="C92" i="43"/>
  <c r="E91" i="43"/>
  <c r="D91" i="43"/>
  <c r="C91" i="43"/>
  <c r="E90" i="43"/>
  <c r="D90" i="43"/>
  <c r="C90" i="43"/>
  <c r="E89" i="43"/>
  <c r="D89" i="43"/>
  <c r="C89" i="43"/>
  <c r="E88" i="43"/>
  <c r="D88" i="43"/>
  <c r="C88" i="43"/>
  <c r="E87" i="43"/>
  <c r="D87" i="43"/>
  <c r="C87" i="43"/>
  <c r="E86" i="43"/>
  <c r="D86" i="43"/>
  <c r="C86" i="43"/>
  <c r="E85" i="43"/>
  <c r="D85" i="43"/>
  <c r="C85" i="43"/>
  <c r="E84" i="43"/>
  <c r="D84" i="43"/>
  <c r="C84" i="43"/>
  <c r="E83" i="43"/>
  <c r="D83" i="43"/>
  <c r="C83" i="43"/>
  <c r="E82" i="43"/>
  <c r="D82" i="43"/>
  <c r="C82" i="43"/>
  <c r="E81" i="43"/>
  <c r="D81" i="43"/>
  <c r="C81" i="43"/>
  <c r="E80" i="43"/>
  <c r="D80" i="43"/>
  <c r="C80" i="43"/>
  <c r="E79" i="43"/>
  <c r="D79" i="43"/>
  <c r="C79" i="43"/>
  <c r="E78" i="43"/>
  <c r="D78" i="43"/>
  <c r="C78" i="43"/>
  <c r="E77" i="43"/>
  <c r="D77" i="43"/>
  <c r="C77" i="43"/>
  <c r="E76" i="43"/>
  <c r="D76" i="43"/>
  <c r="C76" i="43"/>
  <c r="E75" i="43"/>
  <c r="D75" i="43"/>
  <c r="C75" i="43"/>
  <c r="E74" i="43"/>
  <c r="D74" i="43"/>
  <c r="C74" i="43"/>
  <c r="E73" i="43"/>
  <c r="D73" i="43"/>
  <c r="C73" i="43"/>
  <c r="E72" i="43"/>
  <c r="D72" i="43"/>
  <c r="C72" i="43"/>
  <c r="E71" i="43"/>
  <c r="D71" i="43"/>
  <c r="C71" i="43"/>
  <c r="E70" i="43"/>
  <c r="D70" i="43"/>
  <c r="C70" i="43"/>
  <c r="E69" i="43"/>
  <c r="D69" i="43"/>
  <c r="C69" i="43"/>
  <c r="E68" i="43"/>
  <c r="D68" i="43"/>
  <c r="C68" i="43"/>
  <c r="E67" i="43"/>
  <c r="D67" i="43"/>
  <c r="C67" i="43"/>
  <c r="E66" i="43"/>
  <c r="D66" i="43"/>
  <c r="C66" i="43"/>
  <c r="E65" i="43"/>
  <c r="D65" i="43"/>
  <c r="C65" i="43"/>
  <c r="E64" i="43"/>
  <c r="D64" i="43"/>
  <c r="C64" i="43"/>
  <c r="E63" i="43"/>
  <c r="D63" i="43"/>
  <c r="C63" i="43"/>
  <c r="E62" i="43"/>
  <c r="D62" i="43"/>
  <c r="C62" i="43"/>
  <c r="E61" i="43"/>
  <c r="D61" i="43"/>
  <c r="C61" i="43"/>
  <c r="E60" i="43"/>
  <c r="D60" i="43"/>
  <c r="C60" i="43"/>
  <c r="E59" i="43"/>
  <c r="D59" i="43"/>
  <c r="C59" i="43"/>
  <c r="E58" i="43"/>
  <c r="D58" i="43"/>
  <c r="C58" i="43"/>
  <c r="E57" i="43"/>
  <c r="D57" i="43"/>
  <c r="C57" i="43"/>
  <c r="E56" i="43"/>
  <c r="D56" i="43"/>
  <c r="C56" i="43"/>
  <c r="E55" i="43"/>
  <c r="D55" i="43"/>
  <c r="C55" i="43"/>
  <c r="E54" i="43"/>
  <c r="D54" i="43"/>
  <c r="C54" i="43"/>
  <c r="E53" i="43"/>
  <c r="D53" i="43"/>
  <c r="C53" i="43"/>
  <c r="E52" i="43"/>
  <c r="D52" i="43"/>
  <c r="C52" i="43"/>
  <c r="E51" i="43"/>
  <c r="D51" i="43"/>
  <c r="C51" i="43"/>
  <c r="E50" i="43"/>
  <c r="D50" i="43"/>
  <c r="C50" i="43"/>
  <c r="E49" i="43"/>
  <c r="D49" i="43"/>
  <c r="C49" i="43"/>
  <c r="E48" i="43"/>
  <c r="D48" i="43"/>
  <c r="C48" i="43"/>
  <c r="E47" i="43"/>
  <c r="D47" i="43"/>
  <c r="C47" i="43"/>
  <c r="E46" i="43"/>
  <c r="D46" i="43"/>
  <c r="C46" i="43"/>
  <c r="E45" i="43"/>
  <c r="D45" i="43"/>
  <c r="C45" i="43"/>
  <c r="E44" i="43"/>
  <c r="D44" i="43"/>
  <c r="C44" i="43"/>
  <c r="E43" i="43"/>
  <c r="D43" i="43"/>
  <c r="C43" i="43"/>
  <c r="E42" i="43"/>
  <c r="D42" i="43"/>
  <c r="C42" i="43"/>
  <c r="E41" i="43"/>
  <c r="D41" i="43"/>
  <c r="C41" i="43"/>
  <c r="E40" i="43"/>
  <c r="D40" i="43"/>
  <c r="C40" i="43"/>
  <c r="E39" i="43"/>
  <c r="D39" i="43"/>
  <c r="C39" i="43"/>
  <c r="E38" i="43"/>
  <c r="D38" i="43"/>
  <c r="C38" i="43"/>
  <c r="E37" i="43"/>
  <c r="D37" i="43"/>
  <c r="C37" i="43"/>
  <c r="E36" i="43"/>
  <c r="D36" i="43"/>
  <c r="C36" i="43"/>
  <c r="E35" i="43"/>
  <c r="D35" i="43"/>
  <c r="C35" i="43"/>
  <c r="E34" i="43"/>
  <c r="D34" i="43"/>
  <c r="C34" i="43"/>
  <c r="E33" i="43"/>
  <c r="D33" i="43"/>
  <c r="C33" i="43"/>
  <c r="E32" i="43"/>
  <c r="D32" i="43"/>
  <c r="C32" i="43"/>
  <c r="E31" i="43"/>
  <c r="D31" i="43"/>
  <c r="C31" i="43"/>
  <c r="E30" i="43"/>
  <c r="D30" i="43"/>
  <c r="C30" i="43"/>
  <c r="E29" i="43"/>
  <c r="D29" i="43"/>
  <c r="C29" i="43"/>
  <c r="E28" i="43"/>
  <c r="D28" i="43"/>
  <c r="C28" i="43"/>
  <c r="E27" i="43"/>
  <c r="D27" i="43"/>
  <c r="C27" i="43"/>
  <c r="E26" i="43"/>
  <c r="D26" i="43"/>
  <c r="C26" i="43"/>
  <c r="E25" i="43"/>
  <c r="D25" i="43"/>
  <c r="C25" i="43"/>
  <c r="E24" i="43"/>
  <c r="D24" i="43"/>
  <c r="C24" i="43"/>
  <c r="E23" i="43"/>
  <c r="D23" i="43"/>
  <c r="C23" i="43"/>
  <c r="E22" i="43"/>
  <c r="D22" i="43"/>
  <c r="C22" i="43"/>
  <c r="E21" i="43"/>
  <c r="D21" i="43"/>
  <c r="C21" i="43"/>
  <c r="E20" i="43"/>
  <c r="D20" i="43"/>
  <c r="C20" i="43"/>
  <c r="E19" i="43"/>
  <c r="D19" i="43"/>
  <c r="C19" i="43"/>
  <c r="E18" i="43"/>
  <c r="D18" i="43"/>
  <c r="C18" i="43"/>
  <c r="E17" i="43"/>
  <c r="D17" i="43"/>
  <c r="C17" i="43"/>
  <c r="E16" i="43"/>
  <c r="D16" i="43"/>
  <c r="C16" i="43"/>
  <c r="E15" i="43"/>
  <c r="D15" i="43"/>
  <c r="C15" i="43"/>
  <c r="E14" i="43"/>
  <c r="D14" i="43"/>
  <c r="C14" i="43"/>
  <c r="E13" i="43"/>
  <c r="D13" i="43"/>
  <c r="C13" i="43"/>
  <c r="E12" i="43"/>
  <c r="D12" i="43"/>
  <c r="C12" i="43"/>
  <c r="E11" i="43"/>
  <c r="D11" i="43"/>
  <c r="C11" i="43"/>
  <c r="E10" i="43"/>
  <c r="D10" i="43"/>
  <c r="C10" i="43"/>
  <c r="E9" i="43"/>
  <c r="D9" i="43"/>
  <c r="C9" i="43"/>
  <c r="E8" i="43"/>
  <c r="D8" i="43"/>
  <c r="C8" i="43"/>
  <c r="E7" i="43"/>
  <c r="D7" i="43"/>
  <c r="C7" i="43"/>
  <c r="E6" i="43"/>
  <c r="D6" i="43"/>
  <c r="C6" i="43"/>
  <c r="E5" i="43"/>
  <c r="D5" i="43"/>
  <c r="C5" i="43"/>
  <c r="D4" i="43"/>
  <c r="C4" i="43"/>
  <c r="E3" i="43"/>
  <c r="D3" i="43"/>
  <c r="C3" i="43"/>
  <c r="E2" i="43"/>
  <c r="D2" i="43"/>
  <c r="C2" i="43"/>
  <c r="C3" i="38"/>
  <c r="D3" i="38"/>
  <c r="C4" i="38"/>
  <c r="D4" i="38"/>
  <c r="E4" i="38"/>
  <c r="C5" i="38"/>
  <c r="D5" i="38"/>
  <c r="E5" i="38"/>
  <c r="C6" i="38"/>
  <c r="D6" i="38"/>
  <c r="E6" i="38"/>
  <c r="C7" i="38"/>
  <c r="D7" i="38"/>
  <c r="E7" i="38"/>
  <c r="C8" i="38"/>
  <c r="D8" i="38"/>
  <c r="E8" i="38"/>
  <c r="C9" i="38"/>
  <c r="D9" i="38"/>
  <c r="E9" i="38"/>
  <c r="C10" i="38"/>
  <c r="D10" i="38"/>
  <c r="E10" i="38"/>
  <c r="C11" i="38"/>
  <c r="D11" i="38"/>
  <c r="E11" i="38"/>
  <c r="C12" i="38"/>
  <c r="D12" i="38"/>
  <c r="E12" i="38"/>
  <c r="C13" i="38"/>
  <c r="D13" i="38"/>
  <c r="E13" i="38"/>
  <c r="C14" i="38"/>
  <c r="D14" i="38"/>
  <c r="E14" i="38"/>
  <c r="C15" i="38"/>
  <c r="D15" i="38"/>
  <c r="E15" i="38"/>
  <c r="C16" i="38"/>
  <c r="D16" i="38"/>
  <c r="E16" i="38"/>
  <c r="C17" i="38"/>
  <c r="D17" i="38"/>
  <c r="E17" i="38"/>
  <c r="C18" i="38"/>
  <c r="D18" i="38"/>
  <c r="E18" i="38"/>
  <c r="C19" i="38"/>
  <c r="D19" i="38"/>
  <c r="E19" i="38"/>
  <c r="C20" i="38"/>
  <c r="D20" i="38"/>
  <c r="E20" i="38"/>
  <c r="C21" i="38"/>
  <c r="D21" i="38"/>
  <c r="E21" i="38"/>
  <c r="C22" i="38"/>
  <c r="D22" i="38"/>
  <c r="E22" i="38"/>
  <c r="C23" i="38"/>
  <c r="D23" i="38"/>
  <c r="E23" i="38"/>
  <c r="C24" i="38"/>
  <c r="D24" i="38"/>
  <c r="E24" i="38"/>
  <c r="C25" i="38"/>
  <c r="D25" i="38"/>
  <c r="E25" i="38"/>
  <c r="C26" i="38"/>
  <c r="D26" i="38"/>
  <c r="E26" i="38"/>
  <c r="C27" i="38"/>
  <c r="D27" i="38"/>
  <c r="E27" i="38"/>
  <c r="C28" i="38"/>
  <c r="D28" i="38"/>
  <c r="E28" i="38"/>
  <c r="C29" i="38"/>
  <c r="D29" i="38"/>
  <c r="E29" i="38"/>
  <c r="C30" i="38"/>
  <c r="D30" i="38"/>
  <c r="E30" i="38"/>
  <c r="C31" i="38"/>
  <c r="D31" i="38"/>
  <c r="E31" i="38"/>
  <c r="C32" i="38"/>
  <c r="D32" i="38"/>
  <c r="E32" i="38"/>
  <c r="C33" i="38"/>
  <c r="D33" i="38"/>
  <c r="E33" i="38"/>
  <c r="C34" i="38"/>
  <c r="D34" i="38"/>
  <c r="E34" i="38"/>
  <c r="C35" i="38"/>
  <c r="D35" i="38"/>
  <c r="E35" i="38"/>
  <c r="C36" i="38"/>
  <c r="D36" i="38"/>
  <c r="E36" i="38"/>
  <c r="C37" i="38"/>
  <c r="D37" i="38"/>
  <c r="E37" i="38"/>
  <c r="C38" i="38"/>
  <c r="D38" i="38"/>
  <c r="E38" i="38"/>
  <c r="C39" i="38"/>
  <c r="D39" i="38"/>
  <c r="E39" i="38"/>
  <c r="C40" i="38"/>
  <c r="D40" i="38"/>
  <c r="E40" i="38"/>
  <c r="C41" i="38"/>
  <c r="D41" i="38"/>
  <c r="E41" i="38"/>
  <c r="C42" i="38"/>
  <c r="D42" i="38"/>
  <c r="E42" i="38"/>
  <c r="C43" i="38"/>
  <c r="D43" i="38"/>
  <c r="E43" i="38"/>
  <c r="C44" i="38"/>
  <c r="D44" i="38"/>
  <c r="E44" i="38"/>
  <c r="C45" i="38"/>
  <c r="D45" i="38"/>
  <c r="E45" i="38"/>
  <c r="C46" i="38"/>
  <c r="D46" i="38"/>
  <c r="E46" i="38"/>
  <c r="C47" i="38"/>
  <c r="D47" i="38"/>
  <c r="E47" i="38"/>
  <c r="C48" i="38"/>
  <c r="D48" i="38"/>
  <c r="E48" i="38"/>
  <c r="C49" i="38"/>
  <c r="D49" i="38"/>
  <c r="E49" i="38"/>
  <c r="C50" i="38"/>
  <c r="D50" i="38"/>
  <c r="E50" i="38"/>
  <c r="C51" i="38"/>
  <c r="D51" i="38"/>
  <c r="E51" i="38"/>
  <c r="C52" i="38"/>
  <c r="D52" i="38"/>
  <c r="E52" i="38"/>
  <c r="C53" i="38"/>
  <c r="D53" i="38"/>
  <c r="E53" i="38"/>
  <c r="C54" i="38"/>
  <c r="D54" i="38"/>
  <c r="E54" i="38"/>
  <c r="C55" i="38"/>
  <c r="D55" i="38"/>
  <c r="E55" i="38"/>
  <c r="C56" i="38"/>
  <c r="D56" i="38"/>
  <c r="E56" i="38"/>
  <c r="C57" i="38"/>
  <c r="D57" i="38"/>
  <c r="E57" i="38"/>
  <c r="C58" i="38"/>
  <c r="D58" i="38"/>
  <c r="E58" i="38"/>
  <c r="C59" i="38"/>
  <c r="D59" i="38"/>
  <c r="E59" i="38"/>
  <c r="C60" i="38"/>
  <c r="D60" i="38"/>
  <c r="E60" i="38"/>
  <c r="C61" i="38"/>
  <c r="D61" i="38"/>
  <c r="E61" i="38"/>
  <c r="C62" i="38"/>
  <c r="D62" i="38"/>
  <c r="E62" i="38"/>
  <c r="C63" i="38"/>
  <c r="D63" i="38"/>
  <c r="E63" i="38"/>
  <c r="C64" i="38"/>
  <c r="D64" i="38"/>
  <c r="E64" i="38"/>
  <c r="C65" i="38"/>
  <c r="D65" i="38"/>
  <c r="E65" i="38"/>
  <c r="C66" i="38"/>
  <c r="D66" i="38"/>
  <c r="E66" i="38"/>
  <c r="C67" i="38"/>
  <c r="D67" i="38"/>
  <c r="E67" i="38"/>
  <c r="C68" i="38"/>
  <c r="D68" i="38"/>
  <c r="E68" i="38"/>
  <c r="C69" i="38"/>
  <c r="D69" i="38"/>
  <c r="E69" i="38"/>
  <c r="C70" i="38"/>
  <c r="D70" i="38"/>
  <c r="E70" i="38"/>
  <c r="C71" i="38"/>
  <c r="D71" i="38"/>
  <c r="E71" i="38"/>
  <c r="C72" i="38"/>
  <c r="D72" i="38"/>
  <c r="E72" i="38"/>
  <c r="C73" i="38"/>
  <c r="D73" i="38"/>
  <c r="E73" i="38"/>
  <c r="C74" i="38"/>
  <c r="D74" i="38"/>
  <c r="E74" i="38"/>
  <c r="C75" i="38"/>
  <c r="D75" i="38"/>
  <c r="E75" i="38"/>
  <c r="C76" i="38"/>
  <c r="D76" i="38"/>
  <c r="E76" i="38"/>
  <c r="C77" i="38"/>
  <c r="D77" i="38"/>
  <c r="E77" i="38"/>
  <c r="C78" i="38"/>
  <c r="D78" i="38"/>
  <c r="E78" i="38"/>
  <c r="C79" i="38"/>
  <c r="D79" i="38"/>
  <c r="E79" i="38"/>
  <c r="C80" i="38"/>
  <c r="D80" i="38"/>
  <c r="E80" i="38"/>
  <c r="C81" i="38"/>
  <c r="D81" i="38"/>
  <c r="E81" i="38"/>
  <c r="C82" i="38"/>
  <c r="D82" i="38"/>
  <c r="E82" i="38"/>
  <c r="C83" i="38"/>
  <c r="D83" i="38"/>
  <c r="E83" i="38"/>
  <c r="C84" i="38"/>
  <c r="D84" i="38"/>
  <c r="E84" i="38"/>
  <c r="C85" i="38"/>
  <c r="D85" i="38"/>
  <c r="E85" i="38"/>
  <c r="C86" i="38"/>
  <c r="D86" i="38"/>
  <c r="E86" i="38"/>
  <c r="C87" i="38"/>
  <c r="D87" i="38"/>
  <c r="E87" i="38"/>
  <c r="C88" i="38"/>
  <c r="D88" i="38"/>
  <c r="E88" i="38"/>
  <c r="C89" i="38"/>
  <c r="D89" i="38"/>
  <c r="E89" i="38"/>
  <c r="C90" i="38"/>
  <c r="D90" i="38"/>
  <c r="E90" i="38"/>
  <c r="C91" i="38"/>
  <c r="D91" i="38"/>
  <c r="E91" i="38"/>
  <c r="C92" i="38"/>
  <c r="D92" i="38"/>
  <c r="E92" i="38"/>
  <c r="C93" i="38"/>
  <c r="D93" i="38"/>
  <c r="E93" i="38"/>
  <c r="C94" i="38"/>
  <c r="D94" i="38"/>
  <c r="E94" i="38"/>
  <c r="C95" i="38"/>
  <c r="D95" i="38"/>
  <c r="E95" i="38"/>
  <c r="C96" i="38"/>
  <c r="D96" i="38"/>
  <c r="E96" i="38"/>
  <c r="C97" i="38"/>
  <c r="D97" i="38"/>
  <c r="E97" i="38"/>
  <c r="C98" i="38"/>
  <c r="D98" i="38"/>
  <c r="E98" i="38"/>
  <c r="C99" i="38"/>
  <c r="D99" i="38"/>
  <c r="E99" i="38"/>
  <c r="C100" i="38"/>
  <c r="D100" i="38"/>
  <c r="E100" i="38"/>
  <c r="C101" i="38"/>
  <c r="D101" i="38"/>
  <c r="E101" i="38"/>
  <c r="E2" i="38"/>
  <c r="D2" i="38"/>
  <c r="C2" i="38"/>
  <c r="E3" i="55"/>
  <c r="E5" i="55"/>
  <c r="E6" i="55"/>
  <c r="E7" i="55"/>
  <c r="E8" i="55"/>
  <c r="E9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2" i="55"/>
  <c r="C3" i="55"/>
  <c r="D3" i="55"/>
  <c r="C4" i="55"/>
  <c r="D4" i="55"/>
  <c r="C5" i="55"/>
  <c r="D5" i="55"/>
  <c r="C6" i="55"/>
  <c r="D6" i="55"/>
  <c r="C7" i="55"/>
  <c r="D7" i="55"/>
  <c r="C8" i="55"/>
  <c r="D8" i="55"/>
  <c r="C9" i="55"/>
  <c r="D9" i="55"/>
  <c r="C10" i="55"/>
  <c r="D10" i="55"/>
  <c r="C11" i="55"/>
  <c r="D11" i="55"/>
  <c r="C12" i="55"/>
  <c r="D12" i="55"/>
  <c r="C13" i="55"/>
  <c r="D13" i="55"/>
  <c r="C14" i="55"/>
  <c r="D14" i="55"/>
  <c r="C15" i="55"/>
  <c r="D15" i="55"/>
  <c r="C16" i="55"/>
  <c r="D16" i="55"/>
  <c r="C17" i="55"/>
  <c r="D17" i="55"/>
  <c r="C18" i="55"/>
  <c r="D18" i="55"/>
  <c r="C19" i="55"/>
  <c r="D19" i="55"/>
  <c r="C20" i="55"/>
  <c r="D20" i="55"/>
  <c r="C21" i="55"/>
  <c r="D21" i="55"/>
  <c r="C22" i="55"/>
  <c r="D22" i="55"/>
  <c r="C23" i="55"/>
  <c r="D23" i="55"/>
  <c r="C24" i="55"/>
  <c r="D24" i="55"/>
  <c r="C25" i="55"/>
  <c r="D25" i="55"/>
  <c r="C26" i="55"/>
  <c r="D26" i="55"/>
  <c r="C27" i="55"/>
  <c r="D27" i="55"/>
  <c r="C28" i="55"/>
  <c r="D28" i="55"/>
  <c r="C29" i="55"/>
  <c r="D29" i="55"/>
  <c r="C30" i="55"/>
  <c r="D30" i="55"/>
  <c r="C31" i="55"/>
  <c r="D31" i="55"/>
  <c r="C32" i="55"/>
  <c r="D32" i="55"/>
  <c r="C33" i="55"/>
  <c r="D33" i="55"/>
  <c r="C34" i="55"/>
  <c r="D34" i="55"/>
  <c r="C35" i="55"/>
  <c r="D35" i="55"/>
  <c r="C36" i="55"/>
  <c r="D36" i="55"/>
  <c r="C37" i="55"/>
  <c r="D37" i="55"/>
  <c r="C38" i="55"/>
  <c r="D38" i="55"/>
  <c r="C39" i="55"/>
  <c r="D39" i="55"/>
  <c r="C40" i="55"/>
  <c r="D40" i="55"/>
  <c r="C41" i="55"/>
  <c r="D41" i="55"/>
  <c r="C42" i="55"/>
  <c r="D42" i="55"/>
  <c r="C43" i="55"/>
  <c r="D43" i="55"/>
  <c r="C44" i="55"/>
  <c r="D44" i="55"/>
  <c r="C45" i="55"/>
  <c r="D45" i="55"/>
  <c r="C46" i="55"/>
  <c r="D46" i="55"/>
  <c r="C47" i="55"/>
  <c r="D47" i="55"/>
  <c r="C48" i="55"/>
  <c r="D48" i="55"/>
  <c r="C49" i="55"/>
  <c r="D49" i="55"/>
  <c r="C50" i="55"/>
  <c r="D50" i="55"/>
  <c r="C51" i="55"/>
  <c r="D51" i="55"/>
  <c r="C52" i="55"/>
  <c r="D52" i="55"/>
  <c r="C53" i="55"/>
  <c r="D53" i="55"/>
  <c r="C54" i="55"/>
  <c r="D54" i="55"/>
  <c r="C55" i="55"/>
  <c r="D55" i="55"/>
  <c r="C56" i="55"/>
  <c r="D56" i="55"/>
  <c r="C57" i="55"/>
  <c r="D57" i="55"/>
  <c r="C58" i="55"/>
  <c r="D58" i="55"/>
  <c r="C59" i="55"/>
  <c r="D59" i="55"/>
  <c r="C60" i="55"/>
  <c r="D60" i="55"/>
  <c r="C61" i="55"/>
  <c r="D61" i="55"/>
  <c r="C62" i="55"/>
  <c r="D62" i="55"/>
  <c r="C63" i="55"/>
  <c r="D63" i="55"/>
  <c r="C64" i="55"/>
  <c r="D64" i="55"/>
  <c r="C65" i="55"/>
  <c r="D65" i="55"/>
  <c r="C66" i="55"/>
  <c r="D66" i="55"/>
  <c r="C67" i="55"/>
  <c r="D67" i="55"/>
  <c r="C68" i="55"/>
  <c r="D68" i="55"/>
  <c r="C69" i="55"/>
  <c r="D69" i="55"/>
  <c r="C70" i="55"/>
  <c r="D70" i="55"/>
  <c r="C71" i="55"/>
  <c r="D71" i="55"/>
  <c r="C72" i="55"/>
  <c r="D72" i="55"/>
  <c r="C73" i="55"/>
  <c r="D73" i="55"/>
  <c r="C74" i="55"/>
  <c r="D74" i="55"/>
  <c r="C75" i="55"/>
  <c r="D75" i="55"/>
  <c r="C76" i="55"/>
  <c r="D76" i="55"/>
  <c r="C77" i="55"/>
  <c r="D77" i="55"/>
  <c r="C78" i="55"/>
  <c r="D78" i="55"/>
  <c r="C79" i="55"/>
  <c r="D79" i="55"/>
  <c r="C80" i="55"/>
  <c r="D80" i="55"/>
  <c r="C81" i="55"/>
  <c r="D81" i="55"/>
  <c r="C82" i="55"/>
  <c r="D82" i="55"/>
  <c r="C83" i="55"/>
  <c r="D83" i="55"/>
  <c r="C84" i="55"/>
  <c r="D84" i="55"/>
  <c r="C85" i="55"/>
  <c r="D85" i="55"/>
  <c r="C86" i="55"/>
  <c r="D86" i="55"/>
  <c r="C87" i="55"/>
  <c r="D87" i="55"/>
  <c r="C88" i="55"/>
  <c r="D88" i="55"/>
  <c r="C89" i="55"/>
  <c r="D89" i="55"/>
  <c r="C90" i="55"/>
  <c r="D90" i="55"/>
  <c r="C91" i="55"/>
  <c r="D91" i="55"/>
  <c r="C92" i="55"/>
  <c r="D92" i="55"/>
  <c r="C93" i="55"/>
  <c r="D93" i="55"/>
  <c r="C94" i="55"/>
  <c r="D94" i="55"/>
  <c r="C95" i="55"/>
  <c r="D95" i="55"/>
  <c r="C96" i="55"/>
  <c r="D96" i="55"/>
  <c r="C97" i="55"/>
  <c r="D97" i="55"/>
  <c r="C98" i="55"/>
  <c r="D98" i="55"/>
  <c r="C99" i="55"/>
  <c r="D99" i="55"/>
  <c r="C100" i="55"/>
  <c r="D100" i="55"/>
  <c r="C101" i="55"/>
  <c r="D101" i="55"/>
  <c r="C2" i="55"/>
  <c r="D2" i="55"/>
  <c r="K3" i="55"/>
  <c r="K4" i="55"/>
  <c r="K5" i="55"/>
  <c r="K6" i="55"/>
  <c r="K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G10" i="24" l="1"/>
  <c r="K21" i="43"/>
  <c r="L21" i="43"/>
  <c r="K22" i="43"/>
  <c r="L22" i="43"/>
  <c r="K23" i="43"/>
  <c r="L23" i="43"/>
  <c r="K24" i="43"/>
  <c r="L24" i="43"/>
  <c r="K25" i="43"/>
  <c r="L25" i="43"/>
  <c r="K26" i="43"/>
  <c r="L26" i="43"/>
  <c r="K27" i="43"/>
  <c r="L27" i="43"/>
  <c r="K28" i="43"/>
  <c r="L28" i="43"/>
  <c r="K29" i="43"/>
  <c r="L29" i="43"/>
  <c r="K30" i="43"/>
  <c r="L30" i="43"/>
  <c r="K31" i="43"/>
  <c r="L31" i="43"/>
  <c r="K32" i="43"/>
  <c r="L32" i="43"/>
  <c r="K33" i="43"/>
  <c r="L33" i="43"/>
  <c r="K34" i="43"/>
  <c r="L34" i="43"/>
  <c r="K35" i="43"/>
  <c r="L35" i="43"/>
  <c r="K36" i="43"/>
  <c r="L36" i="43"/>
  <c r="K37" i="43"/>
  <c r="L37" i="43"/>
  <c r="K38" i="43"/>
  <c r="L38" i="43"/>
  <c r="K39" i="43"/>
  <c r="L39" i="43"/>
  <c r="K40" i="43"/>
  <c r="L40" i="43"/>
  <c r="K41" i="43"/>
  <c r="L41" i="43"/>
  <c r="K42" i="43"/>
  <c r="L42" i="43"/>
  <c r="K43" i="43"/>
  <c r="L43" i="43"/>
  <c r="K44" i="43"/>
  <c r="L44" i="43"/>
  <c r="K45" i="43"/>
  <c r="L45" i="43"/>
  <c r="K46" i="43"/>
  <c r="L46" i="43"/>
  <c r="K47" i="43"/>
  <c r="L47" i="43"/>
  <c r="K48" i="43"/>
  <c r="L48" i="43"/>
  <c r="K49" i="43"/>
  <c r="L49" i="43"/>
  <c r="K50" i="43"/>
  <c r="L50" i="43"/>
  <c r="K51" i="43"/>
  <c r="L51" i="43"/>
  <c r="K52" i="43"/>
  <c r="L52" i="43"/>
  <c r="K53" i="43"/>
  <c r="L53" i="43"/>
  <c r="K54" i="43"/>
  <c r="L54" i="43"/>
  <c r="K55" i="43"/>
  <c r="L55" i="43"/>
  <c r="K56" i="43"/>
  <c r="L56" i="43"/>
  <c r="K57" i="43"/>
  <c r="L57" i="43"/>
  <c r="K58" i="43"/>
  <c r="L58" i="43"/>
  <c r="K59" i="43"/>
  <c r="L59" i="43"/>
  <c r="K60" i="43"/>
  <c r="L60" i="43"/>
  <c r="K61" i="43"/>
  <c r="L61" i="43"/>
  <c r="K62" i="43"/>
  <c r="L62" i="43"/>
  <c r="K63" i="43"/>
  <c r="L63" i="43"/>
  <c r="K64" i="43"/>
  <c r="L64" i="43"/>
  <c r="K65" i="43"/>
  <c r="L65" i="43"/>
  <c r="K66" i="43"/>
  <c r="L66" i="43"/>
  <c r="K67" i="43"/>
  <c r="L67" i="43"/>
  <c r="K68" i="43"/>
  <c r="L68" i="43"/>
  <c r="K69" i="43"/>
  <c r="L69" i="43"/>
  <c r="K70" i="43"/>
  <c r="L70" i="43"/>
  <c r="K71" i="43"/>
  <c r="L71" i="43"/>
  <c r="K72" i="43"/>
  <c r="L72" i="43"/>
  <c r="K73" i="43"/>
  <c r="L73" i="43"/>
  <c r="K74" i="43"/>
  <c r="L74" i="43"/>
  <c r="K75" i="43"/>
  <c r="L75" i="43"/>
  <c r="K76" i="43"/>
  <c r="L76" i="43"/>
  <c r="K77" i="43"/>
  <c r="L77" i="43"/>
  <c r="K78" i="43"/>
  <c r="L78" i="43"/>
  <c r="K79" i="43"/>
  <c r="L79" i="43"/>
  <c r="K80" i="43"/>
  <c r="L80" i="43"/>
  <c r="K81" i="43"/>
  <c r="L81" i="43"/>
  <c r="K82" i="43"/>
  <c r="L82" i="43"/>
  <c r="K83" i="43"/>
  <c r="L83" i="43"/>
  <c r="K84" i="43"/>
  <c r="L84" i="43"/>
  <c r="K85" i="43"/>
  <c r="L85" i="43"/>
  <c r="K86" i="43"/>
  <c r="L86" i="43"/>
  <c r="K87" i="43"/>
  <c r="L87" i="43"/>
  <c r="K88" i="43"/>
  <c r="L88" i="43"/>
  <c r="K89" i="43"/>
  <c r="L89" i="43"/>
  <c r="K90" i="43"/>
  <c r="L90" i="43"/>
  <c r="K91" i="43"/>
  <c r="L91" i="43"/>
  <c r="K92" i="43"/>
  <c r="L92" i="43"/>
  <c r="K93" i="43"/>
  <c r="L93" i="43"/>
  <c r="K94" i="43"/>
  <c r="L94" i="43"/>
  <c r="K95" i="43"/>
  <c r="L95" i="43"/>
  <c r="K96" i="43"/>
  <c r="L96" i="43"/>
  <c r="K97" i="43"/>
  <c r="L97" i="43"/>
  <c r="K98" i="43"/>
  <c r="L98" i="43"/>
  <c r="K99" i="43"/>
  <c r="L99" i="43"/>
  <c r="K100" i="43"/>
  <c r="L100" i="43"/>
  <c r="K3" i="43"/>
  <c r="L3" i="43"/>
  <c r="K4" i="43"/>
  <c r="K5" i="43"/>
  <c r="L5" i="43"/>
  <c r="K6" i="43"/>
  <c r="K7" i="43"/>
  <c r="L7" i="43"/>
  <c r="K8" i="43"/>
  <c r="L8" i="43"/>
  <c r="K9" i="43"/>
  <c r="L9" i="43"/>
  <c r="K10" i="43"/>
  <c r="L10" i="43"/>
  <c r="K11" i="43"/>
  <c r="L11" i="43"/>
  <c r="K12" i="43"/>
  <c r="L12" i="43"/>
  <c r="K13" i="43"/>
  <c r="L13" i="43"/>
  <c r="K14" i="43"/>
  <c r="L14" i="43"/>
  <c r="K15" i="43"/>
  <c r="L15" i="43"/>
  <c r="K16" i="43"/>
  <c r="L16" i="43"/>
  <c r="K17" i="43"/>
  <c r="L17" i="43"/>
  <c r="K18" i="43"/>
  <c r="L18" i="43"/>
  <c r="K19" i="43"/>
  <c r="L19" i="43"/>
  <c r="K20" i="43"/>
  <c r="L20" i="43"/>
  <c r="K21" i="38"/>
  <c r="L21" i="38"/>
  <c r="K22" i="38"/>
  <c r="L22" i="38"/>
  <c r="K23" i="38"/>
  <c r="L23" i="38"/>
  <c r="K24" i="38"/>
  <c r="L24" i="38"/>
  <c r="K25" i="38"/>
  <c r="L25" i="38"/>
  <c r="K26" i="38"/>
  <c r="L26" i="38"/>
  <c r="K27" i="38"/>
  <c r="L27" i="38"/>
  <c r="K28" i="38"/>
  <c r="L28" i="38"/>
  <c r="K29" i="38"/>
  <c r="L29" i="38"/>
  <c r="K30" i="38"/>
  <c r="L30" i="38"/>
  <c r="K31" i="38"/>
  <c r="L31" i="38"/>
  <c r="K32" i="38"/>
  <c r="L32" i="38"/>
  <c r="K33" i="38"/>
  <c r="L33" i="38"/>
  <c r="K34" i="38"/>
  <c r="L34" i="38"/>
  <c r="K35" i="38"/>
  <c r="L35" i="38"/>
  <c r="K36" i="38"/>
  <c r="L36" i="38"/>
  <c r="K37" i="38"/>
  <c r="L37" i="38"/>
  <c r="K38" i="38"/>
  <c r="L38" i="38"/>
  <c r="K39" i="38"/>
  <c r="L39" i="38"/>
  <c r="K40" i="38"/>
  <c r="L40" i="38"/>
  <c r="K41" i="38"/>
  <c r="L41" i="38"/>
  <c r="K42" i="38"/>
  <c r="L42" i="38"/>
  <c r="K43" i="38"/>
  <c r="L43" i="38"/>
  <c r="K44" i="38"/>
  <c r="L44" i="38"/>
  <c r="K45" i="38"/>
  <c r="L45" i="38"/>
  <c r="K46" i="38"/>
  <c r="L46" i="38"/>
  <c r="K47" i="38"/>
  <c r="L47" i="38"/>
  <c r="K48" i="38"/>
  <c r="L48" i="38"/>
  <c r="K49" i="38"/>
  <c r="L49" i="38"/>
  <c r="K50" i="38"/>
  <c r="L50" i="38"/>
  <c r="K51" i="38"/>
  <c r="L51" i="38"/>
  <c r="K52" i="38"/>
  <c r="L52" i="38"/>
  <c r="K53" i="38"/>
  <c r="L53" i="38"/>
  <c r="K54" i="38"/>
  <c r="L54" i="38"/>
  <c r="K55" i="38"/>
  <c r="L55" i="38"/>
  <c r="K56" i="38"/>
  <c r="L56" i="38"/>
  <c r="K57" i="38"/>
  <c r="L57" i="38"/>
  <c r="K58" i="38"/>
  <c r="L58" i="38"/>
  <c r="K59" i="38"/>
  <c r="L59" i="38"/>
  <c r="K60" i="38"/>
  <c r="L60" i="38"/>
  <c r="K61" i="38"/>
  <c r="L61" i="38"/>
  <c r="K62" i="38"/>
  <c r="L62" i="38"/>
  <c r="K63" i="38"/>
  <c r="L63" i="38"/>
  <c r="K64" i="38"/>
  <c r="L64" i="38"/>
  <c r="K65" i="38"/>
  <c r="L65" i="38"/>
  <c r="K66" i="38"/>
  <c r="L66" i="38"/>
  <c r="K67" i="38"/>
  <c r="L67" i="38"/>
  <c r="K68" i="38"/>
  <c r="L68" i="38"/>
  <c r="K69" i="38"/>
  <c r="L69" i="38"/>
  <c r="K70" i="38"/>
  <c r="L70" i="38"/>
  <c r="K71" i="38"/>
  <c r="L71" i="38"/>
  <c r="K72" i="38"/>
  <c r="L72" i="38"/>
  <c r="K73" i="38"/>
  <c r="L73" i="38"/>
  <c r="K74" i="38"/>
  <c r="L74" i="38"/>
  <c r="K75" i="38"/>
  <c r="L75" i="38"/>
  <c r="K76" i="38"/>
  <c r="L76" i="38"/>
  <c r="K77" i="38"/>
  <c r="L77" i="38"/>
  <c r="K78" i="38"/>
  <c r="L78" i="38"/>
  <c r="K79" i="38"/>
  <c r="L79" i="38"/>
  <c r="K80" i="38"/>
  <c r="L80" i="38"/>
  <c r="K81" i="38"/>
  <c r="L81" i="38"/>
  <c r="K82" i="38"/>
  <c r="L82" i="38"/>
  <c r="K83" i="38"/>
  <c r="L83" i="38"/>
  <c r="K84" i="38"/>
  <c r="L84" i="38"/>
  <c r="K85" i="38"/>
  <c r="L85" i="38"/>
  <c r="K86" i="38"/>
  <c r="L86" i="38"/>
  <c r="K87" i="38"/>
  <c r="L87" i="38"/>
  <c r="K88" i="38"/>
  <c r="L88" i="38"/>
  <c r="K89" i="38"/>
  <c r="L89" i="38"/>
  <c r="K90" i="38"/>
  <c r="L90" i="38"/>
  <c r="K91" i="38"/>
  <c r="L91" i="38"/>
  <c r="K92" i="38"/>
  <c r="L92" i="38"/>
  <c r="K93" i="38"/>
  <c r="L93" i="38"/>
  <c r="K94" i="38"/>
  <c r="L94" i="38"/>
  <c r="K95" i="38"/>
  <c r="L95" i="38"/>
  <c r="K96" i="38"/>
  <c r="L96" i="38"/>
  <c r="K97" i="38"/>
  <c r="L97" i="38"/>
  <c r="K98" i="38"/>
  <c r="L98" i="38"/>
  <c r="K99" i="38"/>
  <c r="L99" i="38"/>
  <c r="K100" i="38"/>
  <c r="L100" i="38"/>
  <c r="K3" i="38"/>
  <c r="L3" i="38"/>
  <c r="K4" i="38"/>
  <c r="K5" i="38"/>
  <c r="L5" i="38"/>
  <c r="K6" i="38"/>
  <c r="K7" i="38"/>
  <c r="L7" i="38"/>
  <c r="K8" i="38"/>
  <c r="L8" i="38"/>
  <c r="K9" i="38"/>
  <c r="L9" i="38"/>
  <c r="K10" i="38"/>
  <c r="L10" i="38"/>
  <c r="K11" i="38"/>
  <c r="L11" i="38"/>
  <c r="K12" i="38"/>
  <c r="L12" i="38"/>
  <c r="K13" i="38"/>
  <c r="L13" i="38"/>
  <c r="K14" i="38"/>
  <c r="L14" i="38"/>
  <c r="K15" i="38"/>
  <c r="L15" i="38"/>
  <c r="K16" i="38"/>
  <c r="L16" i="38"/>
  <c r="K17" i="38"/>
  <c r="L17" i="38"/>
  <c r="K18" i="38"/>
  <c r="L18" i="38"/>
  <c r="K19" i="38"/>
  <c r="L19" i="38"/>
  <c r="K20" i="38"/>
  <c r="L20" i="38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3" i="55"/>
  <c r="L5" i="55"/>
  <c r="L7" i="55"/>
  <c r="L8" i="55"/>
  <c r="L9" i="55"/>
  <c r="L10" i="55"/>
  <c r="L11" i="55"/>
  <c r="L12" i="55"/>
  <c r="L13" i="55"/>
  <c r="L14" i="55"/>
  <c r="L15" i="55"/>
  <c r="L16" i="55"/>
  <c r="L17" i="55"/>
  <c r="L18" i="55"/>
  <c r="L19" i="55"/>
  <c r="L20" i="55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75" i="52"/>
  <c r="L76" i="52"/>
  <c r="L77" i="52"/>
  <c r="L78" i="52"/>
  <c r="L79" i="52"/>
  <c r="L80" i="52"/>
  <c r="L81" i="52"/>
  <c r="L82" i="52"/>
  <c r="L83" i="52"/>
  <c r="L84" i="52"/>
  <c r="L85" i="52"/>
  <c r="L86" i="52"/>
  <c r="L87" i="52"/>
  <c r="L88" i="52"/>
  <c r="L89" i="52"/>
  <c r="L90" i="52"/>
  <c r="L91" i="52"/>
  <c r="L92" i="52"/>
  <c r="L93" i="52"/>
  <c r="L94" i="52"/>
  <c r="L95" i="52"/>
  <c r="L96" i="52"/>
  <c r="L97" i="52"/>
  <c r="L98" i="52"/>
  <c r="L99" i="52"/>
  <c r="L100" i="52"/>
  <c r="L3" i="52"/>
  <c r="L5" i="52"/>
  <c r="L7" i="52"/>
  <c r="L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3" i="52"/>
  <c r="K4" i="52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91" i="53"/>
  <c r="G92" i="53"/>
  <c r="G93" i="53"/>
  <c r="G94" i="53"/>
  <c r="G95" i="53"/>
  <c r="G96" i="53"/>
  <c r="G97" i="53"/>
  <c r="G98" i="53"/>
  <c r="G99" i="53"/>
  <c r="G100" i="53"/>
  <c r="G101" i="53"/>
  <c r="G3" i="53"/>
  <c r="G4" i="53"/>
  <c r="G5" i="53"/>
  <c r="G6" i="53"/>
  <c r="G7" i="53"/>
  <c r="G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3" i="53"/>
  <c r="H5" i="53"/>
  <c r="H7" i="53"/>
  <c r="H8" i="53"/>
  <c r="AO102" i="52"/>
  <c r="Y102" i="52"/>
  <c r="T102" i="52"/>
  <c r="L101" i="52"/>
  <c r="K101" i="52"/>
  <c r="K2" i="52"/>
  <c r="AS1" i="52"/>
  <c r="AR69" i="52" s="1"/>
  <c r="Y1" i="52"/>
  <c r="T1" i="52"/>
  <c r="L1" i="52"/>
  <c r="K1" i="52"/>
  <c r="D1" i="52"/>
  <c r="C1" i="52"/>
  <c r="A1" i="52"/>
  <c r="AO102" i="51"/>
  <c r="Y102" i="51"/>
  <c r="T102" i="51"/>
  <c r="AN101" i="51"/>
  <c r="L101" i="51"/>
  <c r="K101" i="51"/>
  <c r="AN100" i="51"/>
  <c r="AN99" i="51"/>
  <c r="AN98" i="51"/>
  <c r="AN97" i="51"/>
  <c r="AN96" i="51"/>
  <c r="AN95" i="51"/>
  <c r="AN94" i="51"/>
  <c r="AN93" i="51"/>
  <c r="AN92" i="51"/>
  <c r="AN91" i="51"/>
  <c r="AN90" i="51"/>
  <c r="AN89" i="51"/>
  <c r="AN88" i="51"/>
  <c r="AN87" i="51"/>
  <c r="AN86" i="51"/>
  <c r="AN85" i="51"/>
  <c r="AN84" i="51"/>
  <c r="AN83" i="51"/>
  <c r="AN82" i="51"/>
  <c r="AN81" i="51"/>
  <c r="AN80" i="51"/>
  <c r="AN79" i="51"/>
  <c r="AN78" i="51"/>
  <c r="AN77" i="51"/>
  <c r="AN76" i="51"/>
  <c r="AN75" i="51"/>
  <c r="AN74" i="51"/>
  <c r="AN73" i="51"/>
  <c r="AN72" i="51"/>
  <c r="AN71" i="51"/>
  <c r="AN70" i="51"/>
  <c r="AN69" i="51"/>
  <c r="AN68" i="51"/>
  <c r="AN67" i="51"/>
  <c r="AN66" i="51"/>
  <c r="AN65" i="51"/>
  <c r="AN64" i="51"/>
  <c r="AN63" i="51"/>
  <c r="AN62" i="51"/>
  <c r="AN61" i="51"/>
  <c r="AN60" i="51"/>
  <c r="AN59" i="51"/>
  <c r="AN58" i="51"/>
  <c r="AN57" i="51"/>
  <c r="AN56" i="51"/>
  <c r="AN55" i="51"/>
  <c r="AN54" i="51"/>
  <c r="AN53" i="51"/>
  <c r="AN52" i="51"/>
  <c r="AN51" i="51"/>
  <c r="AN50" i="51"/>
  <c r="AN49" i="51"/>
  <c r="AN48" i="51"/>
  <c r="AN47" i="51"/>
  <c r="AN46" i="51"/>
  <c r="AN45" i="51"/>
  <c r="AN44" i="51"/>
  <c r="AN43" i="51"/>
  <c r="AN42" i="51"/>
  <c r="AN41" i="51"/>
  <c r="AN40" i="51"/>
  <c r="AN39" i="51"/>
  <c r="AN38" i="51"/>
  <c r="AN37" i="51"/>
  <c r="AN36" i="51"/>
  <c r="AN35" i="51"/>
  <c r="AN34" i="51"/>
  <c r="AN33" i="51"/>
  <c r="AN32" i="51"/>
  <c r="AN31" i="51"/>
  <c r="AN30" i="51"/>
  <c r="AN29" i="51"/>
  <c r="AN28" i="51"/>
  <c r="AN27" i="51"/>
  <c r="AN26" i="51"/>
  <c r="AN25" i="51"/>
  <c r="AN24" i="51"/>
  <c r="AN23" i="51"/>
  <c r="AN22" i="51"/>
  <c r="AN21" i="51"/>
  <c r="L20" i="51"/>
  <c r="K20" i="51"/>
  <c r="L19" i="51"/>
  <c r="K19" i="51"/>
  <c r="L18" i="51"/>
  <c r="K18" i="51"/>
  <c r="L17" i="51"/>
  <c r="K17" i="51"/>
  <c r="L16" i="51"/>
  <c r="K16" i="51"/>
  <c r="L15" i="51"/>
  <c r="K15" i="51"/>
  <c r="L14" i="51"/>
  <c r="K14" i="51"/>
  <c r="L13" i="51"/>
  <c r="K13" i="51"/>
  <c r="L12" i="51"/>
  <c r="K12" i="51"/>
  <c r="L11" i="51"/>
  <c r="K11" i="51"/>
  <c r="L10" i="51"/>
  <c r="K10" i="51"/>
  <c r="L9" i="51"/>
  <c r="K9" i="51"/>
  <c r="L8" i="51"/>
  <c r="K8" i="51"/>
  <c r="L7" i="51"/>
  <c r="K7" i="51"/>
  <c r="K6" i="51"/>
  <c r="L5" i="51"/>
  <c r="K5" i="51"/>
  <c r="K4" i="51"/>
  <c r="L3" i="51"/>
  <c r="K3" i="51"/>
  <c r="K2" i="51"/>
  <c r="AS1" i="51"/>
  <c r="AR93" i="51" s="1"/>
  <c r="Y1" i="51"/>
  <c r="T1" i="51"/>
  <c r="L1" i="51"/>
  <c r="K1" i="51"/>
  <c r="D1" i="51"/>
  <c r="C1" i="51"/>
  <c r="A1" i="51"/>
  <c r="AO102" i="50"/>
  <c r="Y102" i="50"/>
  <c r="T102" i="50"/>
  <c r="AN101" i="50"/>
  <c r="L101" i="50"/>
  <c r="K101" i="50"/>
  <c r="AN100" i="50"/>
  <c r="AN99" i="50"/>
  <c r="AN98" i="50"/>
  <c r="AN97" i="50"/>
  <c r="AN96" i="50"/>
  <c r="AN95" i="50"/>
  <c r="AN94" i="50"/>
  <c r="AN93" i="50"/>
  <c r="AN92" i="50"/>
  <c r="AN91" i="50"/>
  <c r="AN90" i="50"/>
  <c r="AN89" i="50"/>
  <c r="AN88" i="50"/>
  <c r="AN87" i="50"/>
  <c r="AN86" i="50"/>
  <c r="AN85" i="50"/>
  <c r="AN84" i="50"/>
  <c r="AN83" i="50"/>
  <c r="AN82" i="50"/>
  <c r="AN81" i="50"/>
  <c r="AN80" i="50"/>
  <c r="AN79" i="50"/>
  <c r="AN78" i="50"/>
  <c r="AN77" i="50"/>
  <c r="AN76" i="50"/>
  <c r="AN75" i="50"/>
  <c r="AN74" i="50"/>
  <c r="AN73" i="50"/>
  <c r="AN72" i="50"/>
  <c r="AN71" i="50"/>
  <c r="AN70" i="50"/>
  <c r="AN69" i="50"/>
  <c r="AN68" i="50"/>
  <c r="AN67" i="50"/>
  <c r="AN66" i="50"/>
  <c r="AN65" i="50"/>
  <c r="AN64" i="50"/>
  <c r="AN63" i="50"/>
  <c r="AN62" i="50"/>
  <c r="AN61" i="50"/>
  <c r="AN60" i="50"/>
  <c r="AN59" i="50"/>
  <c r="AN58" i="50"/>
  <c r="AN57" i="50"/>
  <c r="AN56" i="50"/>
  <c r="AN55" i="50"/>
  <c r="AN54" i="50"/>
  <c r="AN53" i="50"/>
  <c r="AN52" i="50"/>
  <c r="AN51" i="50"/>
  <c r="AN50" i="50"/>
  <c r="AN49" i="50"/>
  <c r="AN48" i="50"/>
  <c r="AN47" i="50"/>
  <c r="AN46" i="50"/>
  <c r="AN45" i="50"/>
  <c r="AN44" i="50"/>
  <c r="AN43" i="50"/>
  <c r="AN42" i="50"/>
  <c r="AN41" i="50"/>
  <c r="AN40" i="50"/>
  <c r="AN39" i="50"/>
  <c r="AN38" i="50"/>
  <c r="AN37" i="50"/>
  <c r="AN36" i="50"/>
  <c r="AN35" i="50"/>
  <c r="AN34" i="50"/>
  <c r="AN33" i="50"/>
  <c r="AN32" i="50"/>
  <c r="AN31" i="50"/>
  <c r="AN30" i="50"/>
  <c r="AN29" i="50"/>
  <c r="AN28" i="50"/>
  <c r="AN27" i="50"/>
  <c r="AN26" i="50"/>
  <c r="AN25" i="50"/>
  <c r="AN24" i="50"/>
  <c r="AN23" i="50"/>
  <c r="AN22" i="50"/>
  <c r="AN21" i="50"/>
  <c r="L20" i="50"/>
  <c r="K20" i="50"/>
  <c r="L19" i="50"/>
  <c r="K19" i="50"/>
  <c r="L18" i="50"/>
  <c r="K18" i="50"/>
  <c r="L17" i="50"/>
  <c r="K17" i="50"/>
  <c r="L16" i="50"/>
  <c r="K16" i="50"/>
  <c r="L15" i="50"/>
  <c r="K15" i="50"/>
  <c r="L14" i="50"/>
  <c r="K14" i="50"/>
  <c r="L13" i="50"/>
  <c r="K13" i="50"/>
  <c r="L12" i="50"/>
  <c r="K12" i="50"/>
  <c r="L11" i="50"/>
  <c r="K11" i="50"/>
  <c r="L10" i="50"/>
  <c r="K10" i="50"/>
  <c r="L9" i="50"/>
  <c r="K9" i="50"/>
  <c r="L8" i="50"/>
  <c r="K8" i="50"/>
  <c r="L7" i="50"/>
  <c r="K7" i="50"/>
  <c r="K6" i="50"/>
  <c r="L5" i="50"/>
  <c r="K5" i="50"/>
  <c r="K4" i="50"/>
  <c r="L3" i="50"/>
  <c r="K3" i="50"/>
  <c r="K2" i="50"/>
  <c r="AS1" i="50"/>
  <c r="AR39" i="50" s="1"/>
  <c r="Y1" i="50"/>
  <c r="T1" i="50"/>
  <c r="L1" i="50"/>
  <c r="K1" i="50"/>
  <c r="D1" i="50"/>
  <c r="C1" i="50"/>
  <c r="A1" i="50"/>
  <c r="AO102" i="49"/>
  <c r="Y102" i="49"/>
  <c r="T102" i="49"/>
  <c r="AN101" i="49"/>
  <c r="L101" i="49"/>
  <c r="K101" i="49"/>
  <c r="AN100" i="49"/>
  <c r="AN99" i="49"/>
  <c r="AN98" i="49"/>
  <c r="AN97" i="49"/>
  <c r="AN96" i="49"/>
  <c r="AN95" i="49"/>
  <c r="AN94" i="49"/>
  <c r="AN93" i="49"/>
  <c r="AN92" i="49"/>
  <c r="AN91" i="49"/>
  <c r="AN90" i="49"/>
  <c r="AN89" i="49"/>
  <c r="AN88" i="49"/>
  <c r="AN87" i="49"/>
  <c r="AN86" i="49"/>
  <c r="AN85" i="49"/>
  <c r="AN84" i="49"/>
  <c r="AN83" i="49"/>
  <c r="AN82" i="49"/>
  <c r="AN81" i="49"/>
  <c r="AN80" i="49"/>
  <c r="AN79" i="49"/>
  <c r="AN78" i="49"/>
  <c r="AN77" i="49"/>
  <c r="AN76" i="49"/>
  <c r="AN75" i="49"/>
  <c r="AN74" i="49"/>
  <c r="AN73" i="49"/>
  <c r="AN72" i="49"/>
  <c r="AN71" i="49"/>
  <c r="AN70" i="49"/>
  <c r="AN69" i="49"/>
  <c r="AN68" i="49"/>
  <c r="AN67" i="49"/>
  <c r="AN66" i="49"/>
  <c r="AN65" i="49"/>
  <c r="AN64" i="49"/>
  <c r="AN63" i="49"/>
  <c r="AN62" i="49"/>
  <c r="AN61" i="49"/>
  <c r="AN60" i="49"/>
  <c r="AN59" i="49"/>
  <c r="AN58" i="49"/>
  <c r="AN57" i="49"/>
  <c r="AN56" i="49"/>
  <c r="AN55" i="49"/>
  <c r="AN54" i="49"/>
  <c r="AN53" i="49"/>
  <c r="AN52" i="49"/>
  <c r="AN51" i="49"/>
  <c r="AN50" i="49"/>
  <c r="AN49" i="49"/>
  <c r="AN48" i="49"/>
  <c r="AN47" i="49"/>
  <c r="AN46" i="49"/>
  <c r="AN45" i="49"/>
  <c r="AN44" i="49"/>
  <c r="AN43" i="49"/>
  <c r="AN42" i="49"/>
  <c r="AN41" i="49"/>
  <c r="AN40" i="49"/>
  <c r="AN39" i="49"/>
  <c r="AN38" i="49"/>
  <c r="AN37" i="49"/>
  <c r="AN36" i="49"/>
  <c r="AN35" i="49"/>
  <c r="AN34" i="49"/>
  <c r="AN33" i="49"/>
  <c r="AN32" i="49"/>
  <c r="AN31" i="49"/>
  <c r="AN30" i="49"/>
  <c r="AN29" i="49"/>
  <c r="AN28" i="49"/>
  <c r="AN27" i="49"/>
  <c r="AN26" i="49"/>
  <c r="AN25" i="49"/>
  <c r="AN24" i="49"/>
  <c r="AN23" i="49"/>
  <c r="AN22" i="49"/>
  <c r="AN21" i="49"/>
  <c r="L20" i="49"/>
  <c r="K20" i="49"/>
  <c r="L19" i="49"/>
  <c r="K19" i="49"/>
  <c r="L18" i="49"/>
  <c r="K18" i="49"/>
  <c r="L17" i="49"/>
  <c r="K17" i="49"/>
  <c r="L16" i="49"/>
  <c r="K16" i="49"/>
  <c r="L15" i="49"/>
  <c r="K15" i="49"/>
  <c r="L14" i="49"/>
  <c r="K14" i="49"/>
  <c r="L13" i="49"/>
  <c r="K13" i="49"/>
  <c r="L12" i="49"/>
  <c r="K12" i="49"/>
  <c r="L11" i="49"/>
  <c r="K11" i="49"/>
  <c r="L10" i="49"/>
  <c r="K10" i="49"/>
  <c r="L9" i="49"/>
  <c r="K9" i="49"/>
  <c r="L8" i="49"/>
  <c r="K8" i="49"/>
  <c r="L7" i="49"/>
  <c r="K7" i="49"/>
  <c r="K6" i="49"/>
  <c r="L5" i="49"/>
  <c r="K5" i="49"/>
  <c r="K4" i="49"/>
  <c r="L3" i="49"/>
  <c r="K3" i="49"/>
  <c r="K2" i="49"/>
  <c r="AS1" i="49"/>
  <c r="AR15" i="49" s="1"/>
  <c r="Y1" i="49"/>
  <c r="T1" i="49"/>
  <c r="L1" i="49"/>
  <c r="K1" i="49"/>
  <c r="D1" i="49"/>
  <c r="C1" i="49"/>
  <c r="A1" i="49"/>
  <c r="AO102" i="48"/>
  <c r="Y102" i="48"/>
  <c r="T102" i="48"/>
  <c r="AN101" i="48"/>
  <c r="L101" i="48"/>
  <c r="K101" i="48"/>
  <c r="AN100" i="48"/>
  <c r="AN99" i="48"/>
  <c r="AN98" i="48"/>
  <c r="AN97" i="48"/>
  <c r="AN96" i="48"/>
  <c r="AN95" i="48"/>
  <c r="AN94" i="48"/>
  <c r="AN93" i="48"/>
  <c r="AN92" i="48"/>
  <c r="AN91" i="48"/>
  <c r="AN90" i="48"/>
  <c r="AN89" i="48"/>
  <c r="AN88" i="48"/>
  <c r="AN87" i="48"/>
  <c r="AN86" i="48"/>
  <c r="AN85" i="48"/>
  <c r="AN84" i="48"/>
  <c r="AN83" i="48"/>
  <c r="AN82" i="48"/>
  <c r="AN81" i="48"/>
  <c r="AN80" i="48"/>
  <c r="AN79" i="48"/>
  <c r="AN78" i="48"/>
  <c r="AN77" i="48"/>
  <c r="AN76" i="48"/>
  <c r="AN75" i="48"/>
  <c r="AN74" i="48"/>
  <c r="AN73" i="48"/>
  <c r="AN72" i="48"/>
  <c r="AN71" i="48"/>
  <c r="AN70" i="48"/>
  <c r="AN69" i="48"/>
  <c r="AN68" i="48"/>
  <c r="AN67" i="48"/>
  <c r="AN66" i="48"/>
  <c r="AN65" i="48"/>
  <c r="AN64" i="48"/>
  <c r="AN63" i="48"/>
  <c r="AN62" i="48"/>
  <c r="AN61" i="48"/>
  <c r="AN60" i="48"/>
  <c r="AN59" i="48"/>
  <c r="AN58" i="48"/>
  <c r="AN57" i="48"/>
  <c r="AN56" i="48"/>
  <c r="AN55" i="48"/>
  <c r="AN54" i="48"/>
  <c r="AN53" i="48"/>
  <c r="AN52" i="48"/>
  <c r="AN51" i="48"/>
  <c r="AN50" i="48"/>
  <c r="AN49" i="48"/>
  <c r="AN48" i="48"/>
  <c r="AN47" i="48"/>
  <c r="AN46" i="48"/>
  <c r="AN45" i="48"/>
  <c r="AN44" i="48"/>
  <c r="AN43" i="48"/>
  <c r="AN42" i="48"/>
  <c r="AN41" i="48"/>
  <c r="AN40" i="48"/>
  <c r="AN39" i="48"/>
  <c r="AN38" i="48"/>
  <c r="AN37" i="48"/>
  <c r="AN36" i="48"/>
  <c r="AN35" i="48"/>
  <c r="AN34" i="48"/>
  <c r="AN33" i="48"/>
  <c r="AN32" i="48"/>
  <c r="AN31" i="48"/>
  <c r="AN30" i="48"/>
  <c r="AN29" i="48"/>
  <c r="AN28" i="48"/>
  <c r="AN27" i="48"/>
  <c r="AN26" i="48"/>
  <c r="AN25" i="48"/>
  <c r="AN24" i="48"/>
  <c r="AN23" i="48"/>
  <c r="AN22" i="48"/>
  <c r="AN21" i="48"/>
  <c r="L20" i="48"/>
  <c r="K20" i="48"/>
  <c r="L19" i="48"/>
  <c r="K19" i="48"/>
  <c r="L18" i="48"/>
  <c r="K18" i="48"/>
  <c r="L17" i="48"/>
  <c r="K17" i="48"/>
  <c r="L16" i="48"/>
  <c r="K16" i="48"/>
  <c r="L15" i="48"/>
  <c r="K15" i="48"/>
  <c r="L14" i="48"/>
  <c r="K14" i="48"/>
  <c r="L13" i="48"/>
  <c r="K13" i="48"/>
  <c r="L12" i="48"/>
  <c r="K12" i="48"/>
  <c r="L11" i="48"/>
  <c r="K11" i="48"/>
  <c r="L10" i="48"/>
  <c r="K10" i="48"/>
  <c r="L9" i="48"/>
  <c r="K9" i="48"/>
  <c r="L8" i="48"/>
  <c r="K8" i="48"/>
  <c r="L7" i="48"/>
  <c r="K7" i="48"/>
  <c r="K6" i="48"/>
  <c r="L5" i="48"/>
  <c r="K5" i="48"/>
  <c r="K4" i="48"/>
  <c r="L3" i="48"/>
  <c r="K3" i="48"/>
  <c r="K2" i="48"/>
  <c r="AS1" i="48"/>
  <c r="AR50" i="48" s="1"/>
  <c r="Y1" i="48"/>
  <c r="T1" i="48"/>
  <c r="L1" i="48"/>
  <c r="K1" i="48"/>
  <c r="D1" i="48"/>
  <c r="C1" i="48"/>
  <c r="A1" i="48"/>
  <c r="AO102" i="47"/>
  <c r="Y102" i="47"/>
  <c r="T102" i="47"/>
  <c r="AN101" i="47"/>
  <c r="L101" i="47"/>
  <c r="K101" i="47"/>
  <c r="AN100" i="47"/>
  <c r="AN99" i="47"/>
  <c r="AN98" i="47"/>
  <c r="AN97" i="47"/>
  <c r="AN96" i="47"/>
  <c r="AN95" i="47"/>
  <c r="AN94" i="47"/>
  <c r="AN93" i="47"/>
  <c r="AN92" i="47"/>
  <c r="AN91" i="47"/>
  <c r="AN90" i="47"/>
  <c r="AN89" i="47"/>
  <c r="AN88" i="47"/>
  <c r="AN87" i="47"/>
  <c r="AN86" i="47"/>
  <c r="AN85" i="47"/>
  <c r="AN84" i="47"/>
  <c r="AN83" i="47"/>
  <c r="AN82" i="47"/>
  <c r="AN81" i="47"/>
  <c r="AN80" i="47"/>
  <c r="AN79" i="47"/>
  <c r="AN78" i="47"/>
  <c r="AN77" i="47"/>
  <c r="AN76" i="47"/>
  <c r="AN75" i="47"/>
  <c r="AN74" i="47"/>
  <c r="AN73" i="47"/>
  <c r="AN72" i="47"/>
  <c r="AN71" i="47"/>
  <c r="AN70" i="47"/>
  <c r="AN69" i="47"/>
  <c r="AN68" i="47"/>
  <c r="AN67" i="47"/>
  <c r="AN66" i="47"/>
  <c r="AN65" i="47"/>
  <c r="AN64" i="47"/>
  <c r="AN63" i="47"/>
  <c r="AN62" i="47"/>
  <c r="AN61" i="47"/>
  <c r="AN60" i="47"/>
  <c r="AN59" i="47"/>
  <c r="AN58" i="47"/>
  <c r="AN57" i="47"/>
  <c r="AN56" i="47"/>
  <c r="AN55" i="47"/>
  <c r="AN54" i="47"/>
  <c r="AN53" i="47"/>
  <c r="AN52" i="47"/>
  <c r="AN51" i="47"/>
  <c r="AN50" i="47"/>
  <c r="AN49" i="47"/>
  <c r="AN48" i="47"/>
  <c r="AN47" i="47"/>
  <c r="AN46" i="47"/>
  <c r="AN45" i="47"/>
  <c r="AN44" i="47"/>
  <c r="AN43" i="47"/>
  <c r="AN42" i="47"/>
  <c r="AN41" i="47"/>
  <c r="AN40" i="47"/>
  <c r="AN39" i="47"/>
  <c r="AN38" i="47"/>
  <c r="AN37" i="47"/>
  <c r="AN36" i="47"/>
  <c r="AN35" i="47"/>
  <c r="AN34" i="47"/>
  <c r="AN33" i="47"/>
  <c r="AN32" i="47"/>
  <c r="AN31" i="47"/>
  <c r="AN30" i="47"/>
  <c r="AN29" i="47"/>
  <c r="AN28" i="47"/>
  <c r="AN27" i="47"/>
  <c r="AN26" i="47"/>
  <c r="AN25" i="47"/>
  <c r="AN24" i="47"/>
  <c r="AN23" i="47"/>
  <c r="AN22" i="47"/>
  <c r="AN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K6" i="47"/>
  <c r="L5" i="47"/>
  <c r="K5" i="47"/>
  <c r="K4" i="47"/>
  <c r="L3" i="47"/>
  <c r="K3" i="47"/>
  <c r="K2" i="47"/>
  <c r="AS1" i="47"/>
  <c r="AR19" i="47" s="1"/>
  <c r="Y1" i="47"/>
  <c r="T1" i="47"/>
  <c r="L1" i="47"/>
  <c r="K1" i="47"/>
  <c r="D1" i="47"/>
  <c r="C1" i="47"/>
  <c r="A1" i="47"/>
  <c r="AO102" i="46"/>
  <c r="Y102" i="46"/>
  <c r="T102" i="46"/>
  <c r="AN101" i="46"/>
  <c r="L101" i="46"/>
  <c r="K101" i="46"/>
  <c r="AN100" i="46"/>
  <c r="AN99" i="46"/>
  <c r="AN98" i="46"/>
  <c r="AN97" i="46"/>
  <c r="AN96" i="46"/>
  <c r="AN95" i="46"/>
  <c r="AN94" i="46"/>
  <c r="AN93" i="46"/>
  <c r="AN92" i="46"/>
  <c r="AN91" i="46"/>
  <c r="AN90" i="46"/>
  <c r="AN89" i="46"/>
  <c r="AN88" i="46"/>
  <c r="AN87" i="46"/>
  <c r="AN86" i="46"/>
  <c r="AN85" i="46"/>
  <c r="AN84" i="46"/>
  <c r="AN83" i="46"/>
  <c r="AN82" i="46"/>
  <c r="AN81" i="46"/>
  <c r="AN80" i="46"/>
  <c r="AN79" i="46"/>
  <c r="AN78" i="46"/>
  <c r="AN77" i="46"/>
  <c r="AN76" i="46"/>
  <c r="AN75" i="46"/>
  <c r="AN74" i="46"/>
  <c r="AN73" i="46"/>
  <c r="AN72" i="46"/>
  <c r="AN71" i="46"/>
  <c r="AN70" i="46"/>
  <c r="AN69" i="46"/>
  <c r="AN68" i="46"/>
  <c r="AN67" i="46"/>
  <c r="AN66" i="46"/>
  <c r="AN65" i="46"/>
  <c r="AN64" i="46"/>
  <c r="AN63" i="46"/>
  <c r="AN62" i="46"/>
  <c r="AN61" i="46"/>
  <c r="AN60" i="46"/>
  <c r="AN59" i="46"/>
  <c r="AN58" i="46"/>
  <c r="AN57" i="46"/>
  <c r="AN56" i="46"/>
  <c r="AN55" i="46"/>
  <c r="AN54" i="46"/>
  <c r="AN53" i="46"/>
  <c r="AN52" i="46"/>
  <c r="AN51" i="46"/>
  <c r="AN50" i="46"/>
  <c r="AN49" i="46"/>
  <c r="AN48" i="46"/>
  <c r="AN47" i="46"/>
  <c r="AN46" i="46"/>
  <c r="AN45" i="46"/>
  <c r="AN44" i="46"/>
  <c r="AN43" i="46"/>
  <c r="AN42" i="46"/>
  <c r="AN41" i="46"/>
  <c r="AN40" i="46"/>
  <c r="AN39" i="46"/>
  <c r="AN38" i="46"/>
  <c r="AN37" i="46"/>
  <c r="AN36" i="46"/>
  <c r="AN35" i="46"/>
  <c r="AN34" i="46"/>
  <c r="AN33" i="46"/>
  <c r="AN32" i="46"/>
  <c r="AN31" i="46"/>
  <c r="AN30" i="46"/>
  <c r="AN29" i="46"/>
  <c r="AN28" i="46"/>
  <c r="AN27" i="46"/>
  <c r="AN26" i="46"/>
  <c r="AN25" i="46"/>
  <c r="AN24" i="46"/>
  <c r="AN23" i="46"/>
  <c r="AN22" i="46"/>
  <c r="AN21" i="46"/>
  <c r="L20" i="46"/>
  <c r="K20" i="46"/>
  <c r="L19" i="46"/>
  <c r="K19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L11" i="46"/>
  <c r="K11" i="46"/>
  <c r="L10" i="46"/>
  <c r="K10" i="46"/>
  <c r="L9" i="46"/>
  <c r="K9" i="46"/>
  <c r="L8" i="46"/>
  <c r="K8" i="46"/>
  <c r="L7" i="46"/>
  <c r="K7" i="46"/>
  <c r="K6" i="46"/>
  <c r="L5" i="46"/>
  <c r="K5" i="46"/>
  <c r="K4" i="46"/>
  <c r="L3" i="46"/>
  <c r="K3" i="46"/>
  <c r="K2" i="46"/>
  <c r="AS1" i="46"/>
  <c r="AR4" i="46" s="1"/>
  <c r="Y1" i="46"/>
  <c r="T1" i="46"/>
  <c r="L1" i="46"/>
  <c r="K1" i="46"/>
  <c r="D1" i="46"/>
  <c r="C1" i="46"/>
  <c r="A1" i="46"/>
  <c r="AO102" i="45"/>
  <c r="Y102" i="45"/>
  <c r="T102" i="45"/>
  <c r="AN101" i="45"/>
  <c r="L101" i="45"/>
  <c r="K101" i="45"/>
  <c r="AN100" i="45"/>
  <c r="AN99" i="45"/>
  <c r="AN98" i="45"/>
  <c r="AN97" i="45"/>
  <c r="AN96" i="45"/>
  <c r="AN95" i="45"/>
  <c r="AN94" i="45"/>
  <c r="AN93" i="45"/>
  <c r="AN92" i="45"/>
  <c r="AN91" i="45"/>
  <c r="AN90" i="45"/>
  <c r="AN89" i="45"/>
  <c r="AN88" i="45"/>
  <c r="AN87" i="45"/>
  <c r="AN86" i="45"/>
  <c r="AN85" i="45"/>
  <c r="AN84" i="45"/>
  <c r="AN83" i="45"/>
  <c r="AN82" i="45"/>
  <c r="AN81" i="45"/>
  <c r="AN80" i="45"/>
  <c r="AN79" i="45"/>
  <c r="AN78" i="45"/>
  <c r="AN77" i="45"/>
  <c r="AN76" i="45"/>
  <c r="AN75" i="45"/>
  <c r="AN74" i="45"/>
  <c r="AN73" i="45"/>
  <c r="AN72" i="45"/>
  <c r="AN71" i="45"/>
  <c r="AN70" i="45"/>
  <c r="AN69" i="45"/>
  <c r="AN68" i="45"/>
  <c r="AN67" i="45"/>
  <c r="AN66" i="45"/>
  <c r="AN65" i="45"/>
  <c r="AN64" i="45"/>
  <c r="AN63" i="45"/>
  <c r="AN62" i="45"/>
  <c r="AN61" i="45"/>
  <c r="AN60" i="45"/>
  <c r="AN59" i="45"/>
  <c r="AN58" i="45"/>
  <c r="AN57" i="45"/>
  <c r="AN56" i="45"/>
  <c r="AN55" i="45"/>
  <c r="AN54" i="45"/>
  <c r="AN53" i="45"/>
  <c r="AN52" i="45"/>
  <c r="AN51" i="45"/>
  <c r="AN50" i="45"/>
  <c r="AN49" i="45"/>
  <c r="AN48" i="45"/>
  <c r="AN47" i="45"/>
  <c r="AN46" i="45"/>
  <c r="AN45" i="45"/>
  <c r="AN44" i="45"/>
  <c r="AN43" i="45"/>
  <c r="AN42" i="45"/>
  <c r="AN41" i="45"/>
  <c r="AN40" i="45"/>
  <c r="AN39" i="45"/>
  <c r="AN38" i="45"/>
  <c r="AN37" i="45"/>
  <c r="AN36" i="45"/>
  <c r="AN35" i="45"/>
  <c r="AN34" i="45"/>
  <c r="AN33" i="45"/>
  <c r="AN32" i="45"/>
  <c r="AN31" i="45"/>
  <c r="AN30" i="45"/>
  <c r="AN29" i="45"/>
  <c r="AN28" i="45"/>
  <c r="AN27" i="45"/>
  <c r="AN26" i="45"/>
  <c r="AN25" i="45"/>
  <c r="AN24" i="45"/>
  <c r="AN23" i="45"/>
  <c r="AN22" i="45"/>
  <c r="AN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L11" i="45"/>
  <c r="K11" i="45"/>
  <c r="L10" i="45"/>
  <c r="K10" i="45"/>
  <c r="L9" i="45"/>
  <c r="K9" i="45"/>
  <c r="L8" i="45"/>
  <c r="K8" i="45"/>
  <c r="L7" i="45"/>
  <c r="K7" i="45"/>
  <c r="K6" i="45"/>
  <c r="L5" i="45"/>
  <c r="K5" i="45"/>
  <c r="K4" i="45"/>
  <c r="L3" i="45"/>
  <c r="K3" i="45"/>
  <c r="K2" i="45"/>
  <c r="AS1" i="45"/>
  <c r="Y1" i="45"/>
  <c r="T1" i="45"/>
  <c r="L1" i="45"/>
  <c r="K1" i="45"/>
  <c r="D1" i="45"/>
  <c r="C1" i="45"/>
  <c r="A1" i="45"/>
  <c r="AO102" i="44"/>
  <c r="Y102" i="44"/>
  <c r="T102" i="44"/>
  <c r="AN101" i="44"/>
  <c r="L101" i="44"/>
  <c r="K101" i="44"/>
  <c r="AN100" i="44"/>
  <c r="AN99" i="44"/>
  <c r="AN98" i="44"/>
  <c r="AN97" i="44"/>
  <c r="AN96" i="44"/>
  <c r="AN95" i="44"/>
  <c r="AN94" i="44"/>
  <c r="AN93" i="44"/>
  <c r="AN92" i="44"/>
  <c r="AN91" i="44"/>
  <c r="AN90" i="44"/>
  <c r="AN89" i="44"/>
  <c r="AN88" i="44"/>
  <c r="AN87" i="44"/>
  <c r="AN86" i="44"/>
  <c r="AN85" i="44"/>
  <c r="AN84" i="44"/>
  <c r="AN83" i="44"/>
  <c r="AN82" i="44"/>
  <c r="AN81" i="44"/>
  <c r="AN80" i="44"/>
  <c r="AN79" i="44"/>
  <c r="AN78" i="44"/>
  <c r="AN77" i="44"/>
  <c r="AN76" i="44"/>
  <c r="AN75" i="44"/>
  <c r="AN74" i="44"/>
  <c r="AN73" i="44"/>
  <c r="AN72" i="44"/>
  <c r="AN71" i="44"/>
  <c r="AN70" i="44"/>
  <c r="AN69" i="44"/>
  <c r="AN68" i="44"/>
  <c r="AN67" i="44"/>
  <c r="AN66" i="44"/>
  <c r="AN65" i="44"/>
  <c r="AN64" i="44"/>
  <c r="AN63" i="44"/>
  <c r="AN62" i="44"/>
  <c r="AN61" i="44"/>
  <c r="AN60" i="44"/>
  <c r="AN59" i="44"/>
  <c r="AN58" i="44"/>
  <c r="AN57" i="44"/>
  <c r="AN56" i="44"/>
  <c r="AN55" i="44"/>
  <c r="AN54" i="44"/>
  <c r="AN53" i="44"/>
  <c r="AN52" i="44"/>
  <c r="AN51" i="44"/>
  <c r="AN50" i="44"/>
  <c r="AN49" i="44"/>
  <c r="AN48" i="44"/>
  <c r="AN47" i="44"/>
  <c r="AN46" i="44"/>
  <c r="AN45" i="44"/>
  <c r="AN44" i="44"/>
  <c r="AN43" i="44"/>
  <c r="AN42" i="44"/>
  <c r="AN41" i="44"/>
  <c r="AN40" i="44"/>
  <c r="AN39" i="44"/>
  <c r="AN38" i="44"/>
  <c r="AN37" i="44"/>
  <c r="AN36" i="44"/>
  <c r="AN35" i="44"/>
  <c r="AN34" i="44"/>
  <c r="AN33" i="44"/>
  <c r="AN32" i="44"/>
  <c r="AN31" i="44"/>
  <c r="AN30" i="44"/>
  <c r="AN29" i="44"/>
  <c r="AN28" i="44"/>
  <c r="AN27" i="44"/>
  <c r="AN26" i="44"/>
  <c r="AN25" i="44"/>
  <c r="AN24" i="44"/>
  <c r="AN23" i="44"/>
  <c r="AN22" i="44"/>
  <c r="AN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L11" i="44"/>
  <c r="K11" i="44"/>
  <c r="L10" i="44"/>
  <c r="K10" i="44"/>
  <c r="L9" i="44"/>
  <c r="K9" i="44"/>
  <c r="L8" i="44"/>
  <c r="K8" i="44"/>
  <c r="L7" i="44"/>
  <c r="K7" i="44"/>
  <c r="K6" i="44"/>
  <c r="L5" i="44"/>
  <c r="K5" i="44"/>
  <c r="K4" i="44"/>
  <c r="L3" i="44"/>
  <c r="K3" i="44"/>
  <c r="K2" i="44"/>
  <c r="AS1" i="44"/>
  <c r="AR8" i="44" s="1"/>
  <c r="Y1" i="44"/>
  <c r="T1" i="44"/>
  <c r="L1" i="44"/>
  <c r="K1" i="44"/>
  <c r="D1" i="44"/>
  <c r="C1" i="44"/>
  <c r="A1" i="44"/>
  <c r="AO102" i="43"/>
  <c r="Y102" i="43"/>
  <c r="T102" i="43"/>
  <c r="AN101" i="43"/>
  <c r="L101" i="43"/>
  <c r="K101" i="43"/>
  <c r="K2" i="43"/>
  <c r="AS1" i="43"/>
  <c r="AR4" i="43" s="1"/>
  <c r="Y1" i="43"/>
  <c r="T1" i="43"/>
  <c r="L1" i="43"/>
  <c r="K1" i="43"/>
  <c r="D1" i="43"/>
  <c r="C1" i="43"/>
  <c r="A1" i="43"/>
  <c r="AO102" i="38"/>
  <c r="AN101" i="38"/>
  <c r="S101" i="53"/>
  <c r="S20" i="53"/>
  <c r="S19" i="53"/>
  <c r="S18" i="53"/>
  <c r="S17" i="53"/>
  <c r="S16" i="53"/>
  <c r="S15" i="53"/>
  <c r="S14" i="53"/>
  <c r="S13" i="53"/>
  <c r="S12" i="53"/>
  <c r="S11" i="53"/>
  <c r="S10" i="53"/>
  <c r="S9" i="53"/>
  <c r="F14" i="24"/>
  <c r="F3" i="53"/>
  <c r="F4" i="53"/>
  <c r="F5" i="53"/>
  <c r="F6" i="53"/>
  <c r="F7" i="53"/>
  <c r="F8" i="53"/>
  <c r="F2" i="53"/>
  <c r="Y102" i="38"/>
  <c r="T102" i="38"/>
  <c r="L101" i="38"/>
  <c r="K101" i="38"/>
  <c r="K2" i="38"/>
  <c r="AS1" i="38"/>
  <c r="AT1" i="38" s="1"/>
  <c r="AU1" i="38" s="1"/>
  <c r="Y1" i="38"/>
  <c r="T1" i="38"/>
  <c r="L1" i="38"/>
  <c r="K1" i="38"/>
  <c r="D1" i="38"/>
  <c r="C1" i="38"/>
  <c r="A1" i="38"/>
  <c r="O98" i="38" l="1"/>
  <c r="O94" i="38"/>
  <c r="O90" i="38"/>
  <c r="O86" i="38"/>
  <c r="O82" i="38"/>
  <c r="O78" i="38"/>
  <c r="O74" i="38"/>
  <c r="O70" i="38"/>
  <c r="O66" i="38"/>
  <c r="O62" i="38"/>
  <c r="O58" i="38"/>
  <c r="O54" i="38"/>
  <c r="O50" i="38"/>
  <c r="O46" i="38"/>
  <c r="O42" i="38"/>
  <c r="O38" i="38"/>
  <c r="O34" i="38"/>
  <c r="O30" i="38"/>
  <c r="O26" i="38"/>
  <c r="O22" i="38"/>
  <c r="O18" i="38"/>
  <c r="O14" i="38"/>
  <c r="O10" i="38"/>
  <c r="O6" i="38"/>
  <c r="N5" i="38"/>
  <c r="M4" i="38"/>
  <c r="O2" i="38"/>
  <c r="O77" i="38"/>
  <c r="O69" i="38"/>
  <c r="O49" i="38"/>
  <c r="O41" i="38"/>
  <c r="O33" i="38"/>
  <c r="O29" i="38"/>
  <c r="O9" i="38"/>
  <c r="O99" i="38"/>
  <c r="O95" i="38"/>
  <c r="O91" i="38"/>
  <c r="O87" i="38"/>
  <c r="O83" i="38"/>
  <c r="O79" i="38"/>
  <c r="O75" i="38"/>
  <c r="O71" i="38"/>
  <c r="O67" i="38"/>
  <c r="O63" i="38"/>
  <c r="O59" i="38"/>
  <c r="O55" i="38"/>
  <c r="O51" i="38"/>
  <c r="O47" i="38"/>
  <c r="O43" i="38"/>
  <c r="O39" i="38"/>
  <c r="O35" i="38"/>
  <c r="O31" i="38"/>
  <c r="O27" i="38"/>
  <c r="O23" i="38"/>
  <c r="O19" i="38"/>
  <c r="O15" i="38"/>
  <c r="O11" i="38"/>
  <c r="O7" i="38"/>
  <c r="N6" i="38"/>
  <c r="M5" i="38"/>
  <c r="O3" i="38"/>
  <c r="N2" i="38"/>
  <c r="O81" i="38"/>
  <c r="O73" i="38"/>
  <c r="O65" i="38"/>
  <c r="O57" i="38"/>
  <c r="O45" i="38"/>
  <c r="O25" i="38"/>
  <c r="O17" i="38"/>
  <c r="O5" i="38"/>
  <c r="N4" i="38"/>
  <c r="O100" i="38"/>
  <c r="O96" i="38"/>
  <c r="O92" i="38"/>
  <c r="O88" i="38"/>
  <c r="O84" i="38"/>
  <c r="O80" i="38"/>
  <c r="O76" i="38"/>
  <c r="O72" i="38"/>
  <c r="O68" i="38"/>
  <c r="O64" i="38"/>
  <c r="O60" i="38"/>
  <c r="O56" i="38"/>
  <c r="O52" i="38"/>
  <c r="O48" i="38"/>
  <c r="O44" i="38"/>
  <c r="O40" i="38"/>
  <c r="O36" i="38"/>
  <c r="O32" i="38"/>
  <c r="O28" i="38"/>
  <c r="O24" i="38"/>
  <c r="O20" i="38"/>
  <c r="O16" i="38"/>
  <c r="O12" i="38"/>
  <c r="O8" i="38"/>
  <c r="M6" i="38"/>
  <c r="O4" i="38"/>
  <c r="N3" i="38"/>
  <c r="M2" i="38"/>
  <c r="O101" i="38"/>
  <c r="O97" i="38"/>
  <c r="O93" i="38"/>
  <c r="O89" i="38"/>
  <c r="O85" i="38"/>
  <c r="O61" i="38"/>
  <c r="O53" i="38"/>
  <c r="O37" i="38"/>
  <c r="O21" i="38"/>
  <c r="O13" i="38"/>
  <c r="M3" i="38"/>
  <c r="J42" i="53"/>
  <c r="K42" i="53" s="1"/>
  <c r="J7" i="53"/>
  <c r="J5" i="53"/>
  <c r="J58" i="53"/>
  <c r="K58" i="53" s="1"/>
  <c r="J10" i="53"/>
  <c r="K10" i="53" s="1"/>
  <c r="J101" i="53"/>
  <c r="T101" i="53" s="1"/>
  <c r="J97" i="53"/>
  <c r="T97" i="53" s="1"/>
  <c r="J93" i="53"/>
  <c r="T93" i="53" s="1"/>
  <c r="J89" i="53"/>
  <c r="J85" i="53"/>
  <c r="T85" i="53" s="1"/>
  <c r="J81" i="53"/>
  <c r="T81" i="53" s="1"/>
  <c r="J77" i="53"/>
  <c r="T77" i="53" s="1"/>
  <c r="J73" i="53"/>
  <c r="J69" i="53"/>
  <c r="T69" i="53" s="1"/>
  <c r="J65" i="53"/>
  <c r="T65" i="53" s="1"/>
  <c r="J61" i="53"/>
  <c r="T61" i="53" s="1"/>
  <c r="J57" i="53"/>
  <c r="J53" i="53"/>
  <c r="T53" i="53" s="1"/>
  <c r="J49" i="53"/>
  <c r="T49" i="53" s="1"/>
  <c r="J45" i="53"/>
  <c r="T45" i="53" s="1"/>
  <c r="J41" i="53"/>
  <c r="J37" i="53"/>
  <c r="T37" i="53" s="1"/>
  <c r="J33" i="53"/>
  <c r="T33" i="53" s="1"/>
  <c r="J29" i="53"/>
  <c r="T29" i="53" s="1"/>
  <c r="J25" i="53"/>
  <c r="J21" i="53"/>
  <c r="T21" i="53" s="1"/>
  <c r="J17" i="53"/>
  <c r="T17" i="53" s="1"/>
  <c r="J13" i="53"/>
  <c r="T13" i="53" s="1"/>
  <c r="J9" i="53"/>
  <c r="J3" i="53"/>
  <c r="J98" i="53"/>
  <c r="T98" i="53" s="1"/>
  <c r="J94" i="53"/>
  <c r="T94" i="53" s="1"/>
  <c r="J90" i="53"/>
  <c r="K90" i="53" s="1"/>
  <c r="J86" i="53"/>
  <c r="T86" i="53" s="1"/>
  <c r="J82" i="53"/>
  <c r="T82" i="53" s="1"/>
  <c r="J78" i="53"/>
  <c r="T78" i="53" s="1"/>
  <c r="J74" i="53"/>
  <c r="K74" i="53" s="1"/>
  <c r="J70" i="53"/>
  <c r="T70" i="53" s="1"/>
  <c r="J66" i="53"/>
  <c r="T66" i="53" s="1"/>
  <c r="J62" i="53"/>
  <c r="T62" i="53" s="1"/>
  <c r="J54" i="53"/>
  <c r="T54" i="53" s="1"/>
  <c r="J50" i="53"/>
  <c r="T50" i="53" s="1"/>
  <c r="J46" i="53"/>
  <c r="T46" i="53" s="1"/>
  <c r="J38" i="53"/>
  <c r="T38" i="53" s="1"/>
  <c r="J34" i="53"/>
  <c r="T34" i="53" s="1"/>
  <c r="J30" i="53"/>
  <c r="T30" i="53" s="1"/>
  <c r="J26" i="53"/>
  <c r="K26" i="53" s="1"/>
  <c r="J22" i="53"/>
  <c r="T22" i="53" s="1"/>
  <c r="J18" i="53"/>
  <c r="T18" i="53" s="1"/>
  <c r="J14" i="53"/>
  <c r="T14" i="53" s="1"/>
  <c r="J8" i="53"/>
  <c r="T3" i="53"/>
  <c r="T7" i="53"/>
  <c r="K98" i="53"/>
  <c r="K97" i="53"/>
  <c r="T89" i="53"/>
  <c r="K89" i="53"/>
  <c r="K81" i="53"/>
  <c r="T73" i="53"/>
  <c r="K73" i="53"/>
  <c r="K65" i="53"/>
  <c r="T57" i="53"/>
  <c r="K57" i="53"/>
  <c r="K49" i="53"/>
  <c r="T41" i="53"/>
  <c r="K41" i="53"/>
  <c r="K33" i="53"/>
  <c r="T25" i="53"/>
  <c r="K25" i="53"/>
  <c r="K17" i="53"/>
  <c r="T9" i="53"/>
  <c r="K9" i="53"/>
  <c r="K54" i="53"/>
  <c r="K101" i="53"/>
  <c r="K21" i="53"/>
  <c r="T42" i="53"/>
  <c r="T26" i="53"/>
  <c r="T10" i="53"/>
  <c r="T8" i="53"/>
  <c r="T5" i="53"/>
  <c r="K102" i="49"/>
  <c r="K102" i="50"/>
  <c r="K5" i="53"/>
  <c r="K8" i="53"/>
  <c r="K7" i="53"/>
  <c r="K3" i="53"/>
  <c r="J96" i="53"/>
  <c r="J92" i="53"/>
  <c r="J88" i="53"/>
  <c r="J80" i="53"/>
  <c r="J76" i="53"/>
  <c r="J68" i="53"/>
  <c r="J64" i="53"/>
  <c r="J56" i="53"/>
  <c r="J52" i="53"/>
  <c r="J44" i="53"/>
  <c r="J40" i="53"/>
  <c r="J36" i="53"/>
  <c r="J28" i="53"/>
  <c r="J24" i="53"/>
  <c r="J20" i="53"/>
  <c r="J12" i="53"/>
  <c r="J99" i="53"/>
  <c r="J95" i="53"/>
  <c r="J91" i="53"/>
  <c r="J87" i="53"/>
  <c r="J83" i="53"/>
  <c r="J79" i="53"/>
  <c r="J75" i="53"/>
  <c r="J71" i="53"/>
  <c r="J67" i="53"/>
  <c r="J63" i="53"/>
  <c r="J59" i="53"/>
  <c r="J55" i="53"/>
  <c r="J51" i="53"/>
  <c r="J47" i="53"/>
  <c r="J43" i="53"/>
  <c r="J39" i="53"/>
  <c r="J35" i="53"/>
  <c r="J31" i="53"/>
  <c r="J27" i="53"/>
  <c r="J23" i="53"/>
  <c r="J19" i="53"/>
  <c r="J15" i="53"/>
  <c r="J11" i="53"/>
  <c r="J100" i="53"/>
  <c r="J84" i="53"/>
  <c r="J72" i="53"/>
  <c r="J60" i="53"/>
  <c r="J48" i="53"/>
  <c r="J32" i="53"/>
  <c r="J16" i="53"/>
  <c r="AR77" i="52"/>
  <c r="AR7" i="52"/>
  <c r="AR21" i="52"/>
  <c r="AR3" i="52"/>
  <c r="AR11" i="52"/>
  <c r="AR99" i="52"/>
  <c r="AR95" i="52"/>
  <c r="AR91" i="52"/>
  <c r="AR87" i="52"/>
  <c r="AR83" i="52"/>
  <c r="AR79" i="52"/>
  <c r="AR75" i="52"/>
  <c r="AR71" i="52"/>
  <c r="AR67" i="52"/>
  <c r="AR101" i="52"/>
  <c r="AR98" i="52"/>
  <c r="AR94" i="52"/>
  <c r="AR90" i="52"/>
  <c r="AR86" i="52"/>
  <c r="AR82" i="52"/>
  <c r="AR78" i="52"/>
  <c r="AR74" i="52"/>
  <c r="AR70" i="52"/>
  <c r="AR66" i="52"/>
  <c r="AR62" i="52"/>
  <c r="AR58" i="52"/>
  <c r="AR54" i="52"/>
  <c r="AR92" i="52"/>
  <c r="AR89" i="52"/>
  <c r="AR76" i="52"/>
  <c r="AR73" i="52"/>
  <c r="AR64" i="52"/>
  <c r="AR63" i="52"/>
  <c r="AR56" i="52"/>
  <c r="AR55" i="52"/>
  <c r="AR48" i="52"/>
  <c r="AR44" i="52"/>
  <c r="AR40" i="52"/>
  <c r="AR36" i="52"/>
  <c r="AR32" i="52"/>
  <c r="AR100" i="52"/>
  <c r="AR97" i="52"/>
  <c r="AR84" i="52"/>
  <c r="AR81" i="52"/>
  <c r="AR68" i="52"/>
  <c r="AR60" i="52"/>
  <c r="AR59" i="52"/>
  <c r="AR52" i="52"/>
  <c r="AR51" i="52"/>
  <c r="AR50" i="52"/>
  <c r="AR46" i="52"/>
  <c r="AR42" i="52"/>
  <c r="AR38" i="52"/>
  <c r="AR34" i="52"/>
  <c r="AR61" i="52"/>
  <c r="AR53" i="52"/>
  <c r="AR49" i="52"/>
  <c r="AR47" i="52"/>
  <c r="AR45" i="52"/>
  <c r="AR43" i="52"/>
  <c r="AR41" i="52"/>
  <c r="AR39" i="52"/>
  <c r="AR37" i="52"/>
  <c r="AR35" i="52"/>
  <c r="AR33" i="52"/>
  <c r="AR31" i="52"/>
  <c r="AR28" i="52"/>
  <c r="AR24" i="52"/>
  <c r="AR20" i="52"/>
  <c r="AR18" i="52"/>
  <c r="AR16" i="52"/>
  <c r="AR14" i="52"/>
  <c r="AR12" i="52"/>
  <c r="AR10" i="52"/>
  <c r="AR8" i="52"/>
  <c r="AR6" i="52"/>
  <c r="AR4" i="52"/>
  <c r="AR2" i="52"/>
  <c r="AR88" i="52"/>
  <c r="AR80" i="52"/>
  <c r="AR72" i="52"/>
  <c r="AR30" i="52"/>
  <c r="AR29" i="52"/>
  <c r="AR27" i="52"/>
  <c r="AR23" i="52"/>
  <c r="AR93" i="52"/>
  <c r="AR65" i="52"/>
  <c r="AR57" i="52"/>
  <c r="AR26" i="52"/>
  <c r="AR22" i="52"/>
  <c r="AR19" i="52"/>
  <c r="AR17" i="52"/>
  <c r="AR15" i="52"/>
  <c r="AR13" i="52"/>
  <c r="AT1" i="52"/>
  <c r="AU1" i="52" s="1"/>
  <c r="K102" i="52"/>
  <c r="AR5" i="52"/>
  <c r="AR9" i="52"/>
  <c r="AR25" i="52"/>
  <c r="AR85" i="52"/>
  <c r="AR96" i="52"/>
  <c r="AR2" i="51"/>
  <c r="AR6" i="51"/>
  <c r="AR16" i="51"/>
  <c r="AR64" i="51"/>
  <c r="AR97" i="51"/>
  <c r="AR4" i="51"/>
  <c r="AR12" i="51"/>
  <c r="AR18" i="51"/>
  <c r="AR61" i="51"/>
  <c r="AR80" i="51"/>
  <c r="AR8" i="51"/>
  <c r="AR14" i="51"/>
  <c r="AR23" i="51"/>
  <c r="AR65" i="51"/>
  <c r="AR77" i="51"/>
  <c r="AR96" i="51"/>
  <c r="AR10" i="51"/>
  <c r="AR20" i="51"/>
  <c r="AR51" i="51"/>
  <c r="AR81" i="51"/>
  <c r="AR99" i="51"/>
  <c r="AR95" i="51"/>
  <c r="AR91" i="51"/>
  <c r="AR87" i="51"/>
  <c r="AR83" i="51"/>
  <c r="AR79" i="51"/>
  <c r="AR75" i="51"/>
  <c r="AR71" i="51"/>
  <c r="AR67" i="51"/>
  <c r="AR63" i="51"/>
  <c r="AR59" i="51"/>
  <c r="AR55" i="51"/>
  <c r="AR101" i="51"/>
  <c r="AR98" i="51"/>
  <c r="AR94" i="51"/>
  <c r="AR90" i="51"/>
  <c r="AR86" i="51"/>
  <c r="AR82" i="51"/>
  <c r="AR78" i="51"/>
  <c r="AR74" i="51"/>
  <c r="AR70" i="51"/>
  <c r="AR66" i="51"/>
  <c r="AR62" i="51"/>
  <c r="AR58" i="51"/>
  <c r="AR54" i="51"/>
  <c r="AR92" i="51"/>
  <c r="AR89" i="51"/>
  <c r="AR76" i="51"/>
  <c r="AR73" i="51"/>
  <c r="AR60" i="51"/>
  <c r="AR57" i="51"/>
  <c r="AR48" i="51"/>
  <c r="AR44" i="51"/>
  <c r="AR40" i="51"/>
  <c r="AR36" i="51"/>
  <c r="AR32" i="51"/>
  <c r="AR28" i="51"/>
  <c r="AR24" i="51"/>
  <c r="AR88" i="51"/>
  <c r="AR85" i="51"/>
  <c r="AR72" i="51"/>
  <c r="AR69" i="51"/>
  <c r="AR56" i="51"/>
  <c r="AR53" i="51"/>
  <c r="AR47" i="51"/>
  <c r="AR43" i="51"/>
  <c r="AR39" i="51"/>
  <c r="AR35" i="51"/>
  <c r="AR31" i="51"/>
  <c r="AR27" i="51"/>
  <c r="AR21" i="51"/>
  <c r="AR25" i="51"/>
  <c r="AR26" i="51"/>
  <c r="AR29" i="51"/>
  <c r="AR30" i="51"/>
  <c r="AR33" i="51"/>
  <c r="AR34" i="51"/>
  <c r="AR37" i="51"/>
  <c r="AR38" i="51"/>
  <c r="AR41" i="51"/>
  <c r="AR42" i="51"/>
  <c r="AR45" i="51"/>
  <c r="AR46" i="51"/>
  <c r="AR49" i="51"/>
  <c r="AR50" i="51"/>
  <c r="AR52" i="51"/>
  <c r="AR68" i="51"/>
  <c r="AR84" i="51"/>
  <c r="AR100" i="51"/>
  <c r="AT1" i="51"/>
  <c r="AU1" i="51" s="1"/>
  <c r="K102" i="51"/>
  <c r="AR3" i="51"/>
  <c r="AR5" i="51"/>
  <c r="AR7" i="51"/>
  <c r="AR9" i="51"/>
  <c r="AR11" i="51"/>
  <c r="AR13" i="51"/>
  <c r="AR15" i="51"/>
  <c r="AR17" i="51"/>
  <c r="AR19" i="51"/>
  <c r="AR22" i="51"/>
  <c r="AR9" i="50"/>
  <c r="AT1" i="50"/>
  <c r="AU1" i="50" s="1"/>
  <c r="AR3" i="50"/>
  <c r="AR2" i="50"/>
  <c r="AR4" i="50"/>
  <c r="AR7" i="50"/>
  <c r="AR11" i="50"/>
  <c r="AR19" i="50"/>
  <c r="AR23" i="50"/>
  <c r="AR99" i="50"/>
  <c r="AR95" i="50"/>
  <c r="AR91" i="50"/>
  <c r="AR87" i="50"/>
  <c r="AR83" i="50"/>
  <c r="AR79" i="50"/>
  <c r="AR75" i="50"/>
  <c r="AR101" i="50"/>
  <c r="AR98" i="50"/>
  <c r="AR94" i="50"/>
  <c r="AR90" i="50"/>
  <c r="AR86" i="50"/>
  <c r="AR82" i="50"/>
  <c r="AR78" i="50"/>
  <c r="AR74" i="50"/>
  <c r="AR70" i="50"/>
  <c r="AR66" i="50"/>
  <c r="AR62" i="50"/>
  <c r="AR97" i="50"/>
  <c r="AR93" i="50"/>
  <c r="AR89" i="50"/>
  <c r="AR85" i="50"/>
  <c r="AR81" i="50"/>
  <c r="AR77" i="50"/>
  <c r="AR73" i="50"/>
  <c r="AR69" i="50"/>
  <c r="AR65" i="50"/>
  <c r="AR61" i="50"/>
  <c r="AR57" i="50"/>
  <c r="AR53" i="50"/>
  <c r="AR49" i="50"/>
  <c r="AR96" i="50"/>
  <c r="AR80" i="50"/>
  <c r="AR63" i="50"/>
  <c r="AR60" i="50"/>
  <c r="AR56" i="50"/>
  <c r="AR46" i="50"/>
  <c r="AR42" i="50"/>
  <c r="AR38" i="50"/>
  <c r="AR34" i="50"/>
  <c r="AR30" i="50"/>
  <c r="AR26" i="50"/>
  <c r="AR100" i="50"/>
  <c r="AR84" i="50"/>
  <c r="AR72" i="50"/>
  <c r="AR59" i="50"/>
  <c r="AR55" i="50"/>
  <c r="AR54" i="50"/>
  <c r="AR45" i="50"/>
  <c r="AR41" i="50"/>
  <c r="AR37" i="50"/>
  <c r="AR33" i="50"/>
  <c r="AR29" i="50"/>
  <c r="AR25" i="50"/>
  <c r="AR21" i="50"/>
  <c r="AR88" i="50"/>
  <c r="AR76" i="50"/>
  <c r="AR71" i="50"/>
  <c r="AR68" i="50"/>
  <c r="AR52" i="50"/>
  <c r="AR48" i="50"/>
  <c r="AR44" i="50"/>
  <c r="AR40" i="50"/>
  <c r="AR36" i="50"/>
  <c r="AR32" i="50"/>
  <c r="AR28" i="50"/>
  <c r="AR24" i="50"/>
  <c r="AR20" i="50"/>
  <c r="AR18" i="50"/>
  <c r="AR16" i="50"/>
  <c r="AR51" i="50"/>
  <c r="AR35" i="50"/>
  <c r="AR22" i="50"/>
  <c r="AR67" i="50"/>
  <c r="AR58" i="50"/>
  <c r="AR47" i="50"/>
  <c r="AR31" i="50"/>
  <c r="AR17" i="50"/>
  <c r="AR14" i="50"/>
  <c r="AR12" i="50"/>
  <c r="AR10" i="50"/>
  <c r="AR8" i="50"/>
  <c r="AR6" i="50"/>
  <c r="AR92" i="50"/>
  <c r="AR64" i="50"/>
  <c r="AR50" i="50"/>
  <c r="AR43" i="50"/>
  <c r="AR27" i="50"/>
  <c r="AR5" i="50"/>
  <c r="AR13" i="50"/>
  <c r="AR15" i="50"/>
  <c r="AR20" i="49"/>
  <c r="AT1" i="49"/>
  <c r="AU1" i="49" s="1"/>
  <c r="AR3" i="49"/>
  <c r="AR11" i="49"/>
  <c r="AR34" i="49"/>
  <c r="AR5" i="49"/>
  <c r="AR19" i="49"/>
  <c r="AR13" i="49"/>
  <c r="AR50" i="49"/>
  <c r="AR72" i="49"/>
  <c r="AR2" i="49"/>
  <c r="AR4" i="49"/>
  <c r="AR99" i="49"/>
  <c r="AR95" i="49"/>
  <c r="AR91" i="49"/>
  <c r="AR87" i="49"/>
  <c r="AR83" i="49"/>
  <c r="AR79" i="49"/>
  <c r="AR75" i="49"/>
  <c r="AR71" i="49"/>
  <c r="AR67" i="49"/>
  <c r="AR63" i="49"/>
  <c r="AR59" i="49"/>
  <c r="AR101" i="49"/>
  <c r="AR98" i="49"/>
  <c r="AR94" i="49"/>
  <c r="AR90" i="49"/>
  <c r="AR86" i="49"/>
  <c r="AR82" i="49"/>
  <c r="AR78" i="49"/>
  <c r="AR74" i="49"/>
  <c r="AR70" i="49"/>
  <c r="AR66" i="49"/>
  <c r="AR62" i="49"/>
  <c r="AR58" i="49"/>
  <c r="AR54" i="49"/>
  <c r="AR97" i="49"/>
  <c r="AR93" i="49"/>
  <c r="AR89" i="49"/>
  <c r="AR85" i="49"/>
  <c r="AR81" i="49"/>
  <c r="AR77" i="49"/>
  <c r="AR73" i="49"/>
  <c r="AR69" i="49"/>
  <c r="AR65" i="49"/>
  <c r="AR61" i="49"/>
  <c r="AR96" i="49"/>
  <c r="AR84" i="49"/>
  <c r="AR76" i="49"/>
  <c r="AR60" i="49"/>
  <c r="AR57" i="49"/>
  <c r="AR49" i="49"/>
  <c r="AR45" i="49"/>
  <c r="AR41" i="49"/>
  <c r="AR37" i="49"/>
  <c r="AR33" i="49"/>
  <c r="AR29" i="49"/>
  <c r="AR25" i="49"/>
  <c r="AR21" i="49"/>
  <c r="AR100" i="49"/>
  <c r="AR64" i="49"/>
  <c r="AR56" i="49"/>
  <c r="AR55" i="49"/>
  <c r="AR48" i="49"/>
  <c r="AR44" i="49"/>
  <c r="AR40" i="49"/>
  <c r="AR36" i="49"/>
  <c r="AR32" i="49"/>
  <c r="AR28" i="49"/>
  <c r="AR24" i="49"/>
  <c r="AR88" i="49"/>
  <c r="AR80" i="49"/>
  <c r="AR68" i="49"/>
  <c r="AR53" i="49"/>
  <c r="AR47" i="49"/>
  <c r="AR43" i="49"/>
  <c r="AR39" i="49"/>
  <c r="AR35" i="49"/>
  <c r="AR31" i="49"/>
  <c r="AR27" i="49"/>
  <c r="AR38" i="49"/>
  <c r="AR52" i="49"/>
  <c r="AR42" i="49"/>
  <c r="AR26" i="49"/>
  <c r="AR18" i="49"/>
  <c r="AR16" i="49"/>
  <c r="AR14" i="49"/>
  <c r="AR12" i="49"/>
  <c r="AR10" i="49"/>
  <c r="AR8" i="49"/>
  <c r="AR6" i="49"/>
  <c r="AR92" i="49"/>
  <c r="AR51" i="49"/>
  <c r="AR46" i="49"/>
  <c r="AR30" i="49"/>
  <c r="AR23" i="49"/>
  <c r="AR22" i="49"/>
  <c r="AR7" i="49"/>
  <c r="AR9" i="49"/>
  <c r="AR17" i="49"/>
  <c r="AT1" i="48"/>
  <c r="AU1" i="48" s="1"/>
  <c r="AR12" i="48"/>
  <c r="AR2" i="48"/>
  <c r="AR8" i="48"/>
  <c r="AR35" i="48"/>
  <c r="AR99" i="48"/>
  <c r="AR95" i="48"/>
  <c r="AR91" i="48"/>
  <c r="AR87" i="48"/>
  <c r="AR83" i="48"/>
  <c r="AR79" i="48"/>
  <c r="AR75" i="48"/>
  <c r="AR71" i="48"/>
  <c r="AR67" i="48"/>
  <c r="AR63" i="48"/>
  <c r="AR59" i="48"/>
  <c r="AR55" i="48"/>
  <c r="AR101" i="48"/>
  <c r="AR98" i="48"/>
  <c r="AR94" i="48"/>
  <c r="AR90" i="48"/>
  <c r="AR86" i="48"/>
  <c r="AR82" i="48"/>
  <c r="AR78" i="48"/>
  <c r="AR74" i="48"/>
  <c r="AR70" i="48"/>
  <c r="AR66" i="48"/>
  <c r="AR62" i="48"/>
  <c r="AR58" i="48"/>
  <c r="AR54" i="48"/>
  <c r="AR97" i="48"/>
  <c r="AR93" i="48"/>
  <c r="AR89" i="48"/>
  <c r="AR85" i="48"/>
  <c r="AR81" i="48"/>
  <c r="AR77" i="48"/>
  <c r="AR73" i="48"/>
  <c r="AR69" i="48"/>
  <c r="AR65" i="48"/>
  <c r="AR61" i="48"/>
  <c r="AR57" i="48"/>
  <c r="AR53" i="48"/>
  <c r="AR49" i="48"/>
  <c r="AR96" i="48"/>
  <c r="AR80" i="48"/>
  <c r="AR64" i="48"/>
  <c r="AR46" i="48"/>
  <c r="AR42" i="48"/>
  <c r="AR38" i="48"/>
  <c r="AR34" i="48"/>
  <c r="AR30" i="48"/>
  <c r="AR26" i="48"/>
  <c r="AR22" i="48"/>
  <c r="AR19" i="48"/>
  <c r="AR17" i="48"/>
  <c r="AR100" i="48"/>
  <c r="AR84" i="48"/>
  <c r="AR68" i="48"/>
  <c r="AR45" i="48"/>
  <c r="AR41" i="48"/>
  <c r="AR37" i="48"/>
  <c r="AR33" i="48"/>
  <c r="AR29" i="48"/>
  <c r="AR25" i="48"/>
  <c r="AR21" i="48"/>
  <c r="AR88" i="48"/>
  <c r="AR72" i="48"/>
  <c r="AR56" i="48"/>
  <c r="AR52" i="48"/>
  <c r="AR48" i="48"/>
  <c r="AR44" i="48"/>
  <c r="AR40" i="48"/>
  <c r="AR36" i="48"/>
  <c r="AR32" i="48"/>
  <c r="AR28" i="48"/>
  <c r="AR24" i="48"/>
  <c r="AR20" i="48"/>
  <c r="AR18" i="48"/>
  <c r="AR16" i="48"/>
  <c r="AR14" i="48"/>
  <c r="AR47" i="48"/>
  <c r="AR31" i="48"/>
  <c r="AR23" i="48"/>
  <c r="AR13" i="48"/>
  <c r="AR27" i="48"/>
  <c r="AR15" i="48"/>
  <c r="AR11" i="48"/>
  <c r="AR9" i="48"/>
  <c r="AR7" i="48"/>
  <c r="AR5" i="48"/>
  <c r="AR3" i="48"/>
  <c r="AR92" i="48"/>
  <c r="AR76" i="48"/>
  <c r="AR60" i="48"/>
  <c r="AR51" i="48"/>
  <c r="AR39" i="48"/>
  <c r="AR4" i="48"/>
  <c r="AR43" i="48"/>
  <c r="K102" i="48"/>
  <c r="AR6" i="48"/>
  <c r="AR10" i="48"/>
  <c r="AR15" i="47"/>
  <c r="AT1" i="47"/>
  <c r="AU1" i="47" s="1"/>
  <c r="K102" i="47"/>
  <c r="AR3" i="47"/>
  <c r="AR5" i="47"/>
  <c r="AR7" i="47"/>
  <c r="AR9" i="47"/>
  <c r="AR11" i="47"/>
  <c r="AR17" i="47"/>
  <c r="AR10" i="47"/>
  <c r="AR12" i="47"/>
  <c r="AR99" i="47"/>
  <c r="AR95" i="47"/>
  <c r="AR91" i="47"/>
  <c r="AR87" i="47"/>
  <c r="AR83" i="47"/>
  <c r="AR79" i="47"/>
  <c r="AR75" i="47"/>
  <c r="AR71" i="47"/>
  <c r="AR67" i="47"/>
  <c r="AR101" i="47"/>
  <c r="AR98" i="47"/>
  <c r="AR94" i="47"/>
  <c r="AR90" i="47"/>
  <c r="AR86" i="47"/>
  <c r="AR82" i="47"/>
  <c r="AR78" i="47"/>
  <c r="AR74" i="47"/>
  <c r="AR70" i="47"/>
  <c r="AR66" i="47"/>
  <c r="AR62" i="47"/>
  <c r="AR58" i="47"/>
  <c r="AR54" i="47"/>
  <c r="AR97" i="47"/>
  <c r="AR96" i="47"/>
  <c r="AR92" i="47"/>
  <c r="AR89" i="47"/>
  <c r="AR76" i="47"/>
  <c r="AR73" i="47"/>
  <c r="AR61" i="47"/>
  <c r="AR53" i="47"/>
  <c r="AR47" i="47"/>
  <c r="AR43" i="47"/>
  <c r="AR39" i="47"/>
  <c r="AR35" i="47"/>
  <c r="AR31" i="47"/>
  <c r="AR27" i="47"/>
  <c r="AR100" i="47"/>
  <c r="AR88" i="47"/>
  <c r="AR85" i="47"/>
  <c r="AR72" i="47"/>
  <c r="AR69" i="47"/>
  <c r="AR60" i="47"/>
  <c r="AR59" i="47"/>
  <c r="AR52" i="47"/>
  <c r="AR51" i="47"/>
  <c r="AR50" i="47"/>
  <c r="AR46" i="47"/>
  <c r="AR42" i="47"/>
  <c r="AR84" i="47"/>
  <c r="AR81" i="47"/>
  <c r="AR68" i="47"/>
  <c r="AR65" i="47"/>
  <c r="AR57" i="47"/>
  <c r="AR49" i="47"/>
  <c r="AR45" i="47"/>
  <c r="AR41" i="47"/>
  <c r="AR37" i="47"/>
  <c r="AR33" i="47"/>
  <c r="AR29" i="47"/>
  <c r="AR40" i="47"/>
  <c r="AR25" i="47"/>
  <c r="AR21" i="47"/>
  <c r="AR80" i="47"/>
  <c r="AR64" i="47"/>
  <c r="AR56" i="47"/>
  <c r="AR44" i="47"/>
  <c r="AR24" i="47"/>
  <c r="AR20" i="47"/>
  <c r="AR18" i="47"/>
  <c r="AR16" i="47"/>
  <c r="AR14" i="47"/>
  <c r="AR93" i="47"/>
  <c r="AR77" i="47"/>
  <c r="AR63" i="47"/>
  <c r="AR55" i="47"/>
  <c r="AR48" i="47"/>
  <c r="AR38" i="47"/>
  <c r="AR36" i="47"/>
  <c r="AR34" i="47"/>
  <c r="AR32" i="47"/>
  <c r="AR30" i="47"/>
  <c r="AR28" i="47"/>
  <c r="AR23" i="47"/>
  <c r="AR22" i="47"/>
  <c r="AR2" i="47"/>
  <c r="AR4" i="47"/>
  <c r="AR6" i="47"/>
  <c r="AR8" i="47"/>
  <c r="AR13" i="47"/>
  <c r="AR26" i="47"/>
  <c r="AR2" i="46"/>
  <c r="AR99" i="46"/>
  <c r="AR95" i="46"/>
  <c r="AR91" i="46"/>
  <c r="AR87" i="46"/>
  <c r="AR83" i="46"/>
  <c r="AR79" i="46"/>
  <c r="AR75" i="46"/>
  <c r="AR71" i="46"/>
  <c r="AR67" i="46"/>
  <c r="AR63" i="46"/>
  <c r="AR59" i="46"/>
  <c r="AR101" i="46"/>
  <c r="AR98" i="46"/>
  <c r="AR94" i="46"/>
  <c r="AR90" i="46"/>
  <c r="AR86" i="46"/>
  <c r="AR82" i="46"/>
  <c r="AR78" i="46"/>
  <c r="AR74" i="46"/>
  <c r="AR70" i="46"/>
  <c r="AR66" i="46"/>
  <c r="AR62" i="46"/>
  <c r="AR58" i="46"/>
  <c r="AR54" i="46"/>
  <c r="AR97" i="46"/>
  <c r="AR93" i="46"/>
  <c r="AR89" i="46"/>
  <c r="AR85" i="46"/>
  <c r="AR81" i="46"/>
  <c r="AR77" i="46"/>
  <c r="AR73" i="46"/>
  <c r="AR69" i="46"/>
  <c r="AR65" i="46"/>
  <c r="AR61" i="46"/>
  <c r="AR57" i="46"/>
  <c r="AR53" i="46"/>
  <c r="AR96" i="46"/>
  <c r="AR80" i="46"/>
  <c r="AR64" i="46"/>
  <c r="AR55" i="46"/>
  <c r="AR52" i="46"/>
  <c r="AR51" i="46"/>
  <c r="AR50" i="46"/>
  <c r="AR46" i="46"/>
  <c r="AR42" i="46"/>
  <c r="AR38" i="46"/>
  <c r="AR34" i="46"/>
  <c r="AR30" i="46"/>
  <c r="AR26" i="46"/>
  <c r="AR22" i="46"/>
  <c r="AR100" i="46"/>
  <c r="AR84" i="46"/>
  <c r="AR68" i="46"/>
  <c r="AR49" i="46"/>
  <c r="AR45" i="46"/>
  <c r="AR41" i="46"/>
  <c r="AR37" i="46"/>
  <c r="AR33" i="46"/>
  <c r="AR88" i="46"/>
  <c r="AR72" i="46"/>
  <c r="AR56" i="46"/>
  <c r="AR48" i="46"/>
  <c r="AR44" i="46"/>
  <c r="AR40" i="46"/>
  <c r="AR36" i="46"/>
  <c r="AR32" i="46"/>
  <c r="AR28" i="46"/>
  <c r="AR24" i="46"/>
  <c r="AR43" i="46"/>
  <c r="AR19" i="46"/>
  <c r="AR17" i="46"/>
  <c r="AR15" i="46"/>
  <c r="AR13" i="46"/>
  <c r="AR11" i="46"/>
  <c r="AR9" i="46"/>
  <c r="AR7" i="46"/>
  <c r="AR5" i="46"/>
  <c r="AR47" i="46"/>
  <c r="AR31" i="46"/>
  <c r="AR29" i="46"/>
  <c r="AR27" i="46"/>
  <c r="AR25" i="46"/>
  <c r="AR23" i="46"/>
  <c r="AR21" i="46"/>
  <c r="AR92" i="46"/>
  <c r="AR76" i="46"/>
  <c r="AR60" i="46"/>
  <c r="AR35" i="46"/>
  <c r="AR20" i="46"/>
  <c r="AR18" i="46"/>
  <c r="AR16" i="46"/>
  <c r="AR14" i="46"/>
  <c r="AR12" i="46"/>
  <c r="AR10" i="46"/>
  <c r="AR8" i="46"/>
  <c r="AT1" i="46"/>
  <c r="AU1" i="46" s="1"/>
  <c r="K102" i="46"/>
  <c r="AR3" i="46"/>
  <c r="AR6" i="46"/>
  <c r="AR39" i="46"/>
  <c r="AR99" i="45"/>
  <c r="AR95" i="45"/>
  <c r="AR91" i="45"/>
  <c r="AR87" i="45"/>
  <c r="AR83" i="45"/>
  <c r="AR79" i="45"/>
  <c r="AR75" i="45"/>
  <c r="AR71" i="45"/>
  <c r="AR67" i="45"/>
  <c r="AR63" i="45"/>
  <c r="AR59" i="45"/>
  <c r="AR55" i="45"/>
  <c r="AR51" i="45"/>
  <c r="AR101" i="45"/>
  <c r="AR98" i="45"/>
  <c r="AR94" i="45"/>
  <c r="AR90" i="45"/>
  <c r="AR86" i="45"/>
  <c r="AR82" i="45"/>
  <c r="AR78" i="45"/>
  <c r="AR74" i="45"/>
  <c r="AR70" i="45"/>
  <c r="AR66" i="45"/>
  <c r="AR62" i="45"/>
  <c r="AR58" i="45"/>
  <c r="AR97" i="45"/>
  <c r="AR93" i="45"/>
  <c r="AR89" i="45"/>
  <c r="AR85" i="45"/>
  <c r="AR81" i="45"/>
  <c r="AR77" i="45"/>
  <c r="AR73" i="45"/>
  <c r="AR69" i="45"/>
  <c r="AR65" i="45"/>
  <c r="AR61" i="45"/>
  <c r="AR57" i="45"/>
  <c r="AR76" i="45"/>
  <c r="AR60" i="45"/>
  <c r="AR47" i="45"/>
  <c r="AR43" i="45"/>
  <c r="AR39" i="45"/>
  <c r="AR35" i="45"/>
  <c r="AR31" i="45"/>
  <c r="AR27" i="45"/>
  <c r="AR23" i="45"/>
  <c r="AR100" i="45"/>
  <c r="AR92" i="45"/>
  <c r="AR80" i="45"/>
  <c r="AR64" i="45"/>
  <c r="AR50" i="45"/>
  <c r="AR46" i="45"/>
  <c r="AR42" i="45"/>
  <c r="AR38" i="45"/>
  <c r="AR34" i="45"/>
  <c r="AR30" i="45"/>
  <c r="AR84" i="45"/>
  <c r="AR68" i="45"/>
  <c r="AR53" i="45"/>
  <c r="AR52" i="45"/>
  <c r="AR49" i="45"/>
  <c r="AR45" i="45"/>
  <c r="AR41" i="45"/>
  <c r="AR37" i="45"/>
  <c r="AR33" i="45"/>
  <c r="AR29" i="45"/>
  <c r="AR25" i="45"/>
  <c r="AR21" i="45"/>
  <c r="AR40" i="45"/>
  <c r="AR96" i="45"/>
  <c r="AR88" i="45"/>
  <c r="AR56" i="45"/>
  <c r="AR54" i="45"/>
  <c r="AR44" i="45"/>
  <c r="AR28" i="45"/>
  <c r="AR20" i="45"/>
  <c r="AR18" i="45"/>
  <c r="AR16" i="45"/>
  <c r="AR14" i="45"/>
  <c r="AR12" i="45"/>
  <c r="AR10" i="45"/>
  <c r="AR8" i="45"/>
  <c r="AR48" i="45"/>
  <c r="AR32" i="45"/>
  <c r="AT1" i="45"/>
  <c r="AU1" i="45" s="1"/>
  <c r="K102" i="45"/>
  <c r="AR3" i="45"/>
  <c r="AR5" i="45"/>
  <c r="AR7" i="45"/>
  <c r="AR9" i="45"/>
  <c r="AR17" i="45"/>
  <c r="AR72" i="45"/>
  <c r="AR15" i="45"/>
  <c r="AR11" i="45"/>
  <c r="AR19" i="45"/>
  <c r="AR36" i="45"/>
  <c r="AR2" i="45"/>
  <c r="AR4" i="45"/>
  <c r="AR6" i="45"/>
  <c r="AR13" i="45"/>
  <c r="AR22" i="45"/>
  <c r="AR24" i="45"/>
  <c r="AR26" i="45"/>
  <c r="AR6" i="44"/>
  <c r="AR2" i="44"/>
  <c r="AR4" i="44"/>
  <c r="AR97" i="44"/>
  <c r="AR93" i="44"/>
  <c r="AR89" i="44"/>
  <c r="AR85" i="44"/>
  <c r="AR81" i="44"/>
  <c r="AR77" i="44"/>
  <c r="AR73" i="44"/>
  <c r="AR69" i="44"/>
  <c r="AR65" i="44"/>
  <c r="AR100" i="44"/>
  <c r="AR96" i="44"/>
  <c r="AR92" i="44"/>
  <c r="AR88" i="44"/>
  <c r="AR84" i="44"/>
  <c r="AR80" i="44"/>
  <c r="AR76" i="44"/>
  <c r="AR72" i="44"/>
  <c r="AR68" i="44"/>
  <c r="AR64" i="44"/>
  <c r="AR60" i="44"/>
  <c r="AR56" i="44"/>
  <c r="AR52" i="44"/>
  <c r="AR101" i="44"/>
  <c r="AR98" i="44"/>
  <c r="AR95" i="44"/>
  <c r="AR82" i="44"/>
  <c r="AR79" i="44"/>
  <c r="AR66" i="44"/>
  <c r="AR63" i="44"/>
  <c r="AR55" i="44"/>
  <c r="AR48" i="44"/>
  <c r="AR44" i="44"/>
  <c r="AR40" i="44"/>
  <c r="AR36" i="44"/>
  <c r="AR32" i="44"/>
  <c r="AR28" i="44"/>
  <c r="AR94" i="44"/>
  <c r="AR91" i="44"/>
  <c r="AR78" i="44"/>
  <c r="AR75" i="44"/>
  <c r="AR62" i="44"/>
  <c r="AR61" i="44"/>
  <c r="AR54" i="44"/>
  <c r="AR53" i="44"/>
  <c r="AR47" i="44"/>
  <c r="AR43" i="44"/>
  <c r="AR39" i="44"/>
  <c r="AR35" i="44"/>
  <c r="AR31" i="44"/>
  <c r="AR90" i="44"/>
  <c r="AR87" i="44"/>
  <c r="AR74" i="44"/>
  <c r="AR71" i="44"/>
  <c r="AR59" i="44"/>
  <c r="AR51" i="44"/>
  <c r="AR46" i="44"/>
  <c r="AR42" i="44"/>
  <c r="AR38" i="44"/>
  <c r="AR34" i="44"/>
  <c r="AR86" i="44"/>
  <c r="AR50" i="44"/>
  <c r="AR45" i="44"/>
  <c r="AR37" i="44"/>
  <c r="AR29" i="44"/>
  <c r="AR24" i="44"/>
  <c r="AR20" i="44"/>
  <c r="AR18" i="44"/>
  <c r="AR16" i="44"/>
  <c r="AR99" i="44"/>
  <c r="AR67" i="44"/>
  <c r="AR58" i="44"/>
  <c r="AR27" i="44"/>
  <c r="AR23" i="44"/>
  <c r="AR70" i="44"/>
  <c r="AR49" i="44"/>
  <c r="AR41" i="44"/>
  <c r="AR26" i="44"/>
  <c r="AR22" i="44"/>
  <c r="AR19" i="44"/>
  <c r="AR17" i="44"/>
  <c r="AR15" i="44"/>
  <c r="AR13" i="44"/>
  <c r="AR11" i="44"/>
  <c r="AR9" i="44"/>
  <c r="AR12" i="44"/>
  <c r="AT1" i="44"/>
  <c r="AU1" i="44" s="1"/>
  <c r="K102" i="44"/>
  <c r="AR3" i="44"/>
  <c r="AR5" i="44"/>
  <c r="AR7" i="44"/>
  <c r="AR21" i="44"/>
  <c r="AR33" i="44"/>
  <c r="AR57" i="44"/>
  <c r="AR10" i="44"/>
  <c r="AR14" i="44"/>
  <c r="AR25" i="44"/>
  <c r="AR30" i="44"/>
  <c r="AR83" i="44"/>
  <c r="AR2" i="43"/>
  <c r="AR8" i="43"/>
  <c r="AR101" i="43"/>
  <c r="AR98" i="43"/>
  <c r="AR94" i="43"/>
  <c r="AR90" i="43"/>
  <c r="AR86" i="43"/>
  <c r="AR82" i="43"/>
  <c r="AR78" i="43"/>
  <c r="AR74" i="43"/>
  <c r="AR70" i="43"/>
  <c r="AR66" i="43"/>
  <c r="AR97" i="43"/>
  <c r="AR93" i="43"/>
  <c r="AR89" i="43"/>
  <c r="AR85" i="43"/>
  <c r="AR81" i="43"/>
  <c r="AR77" i="43"/>
  <c r="AR73" i="43"/>
  <c r="AR69" i="43"/>
  <c r="AR65" i="43"/>
  <c r="AR61" i="43"/>
  <c r="AR57" i="43"/>
  <c r="AR53" i="43"/>
  <c r="AR100" i="43"/>
  <c r="AR96" i="43"/>
  <c r="AR92" i="43"/>
  <c r="AR88" i="43"/>
  <c r="AR84" i="43"/>
  <c r="AR80" i="43"/>
  <c r="AR76" i="43"/>
  <c r="AR72" i="43"/>
  <c r="AR68" i="43"/>
  <c r="AR64" i="43"/>
  <c r="AR60" i="43"/>
  <c r="AR56" i="43"/>
  <c r="AR52" i="43"/>
  <c r="AR75" i="43"/>
  <c r="AR48" i="43"/>
  <c r="AR44" i="43"/>
  <c r="AR40" i="43"/>
  <c r="AR36" i="43"/>
  <c r="AR32" i="43"/>
  <c r="AR28" i="43"/>
  <c r="AR24" i="43"/>
  <c r="AR20" i="43"/>
  <c r="AR18" i="43"/>
  <c r="AR99" i="43"/>
  <c r="AR95" i="43"/>
  <c r="AR79" i="43"/>
  <c r="AR63" i="43"/>
  <c r="AR62" i="43"/>
  <c r="AR59" i="43"/>
  <c r="AR58" i="43"/>
  <c r="AR55" i="43"/>
  <c r="AR47" i="43"/>
  <c r="AR43" i="43"/>
  <c r="AR39" i="43"/>
  <c r="AR35" i="43"/>
  <c r="AR31" i="43"/>
  <c r="AR27" i="43"/>
  <c r="AR87" i="43"/>
  <c r="AR71" i="43"/>
  <c r="AR51" i="43"/>
  <c r="AR49" i="43"/>
  <c r="AR46" i="43"/>
  <c r="AR45" i="43"/>
  <c r="AR42" i="43"/>
  <c r="AR41" i="43"/>
  <c r="AR38" i="43"/>
  <c r="AR37" i="43"/>
  <c r="AR34" i="43"/>
  <c r="AR33" i="43"/>
  <c r="AR30" i="43"/>
  <c r="AR29" i="43"/>
  <c r="AR26" i="43"/>
  <c r="AR25" i="43"/>
  <c r="AR23" i="43"/>
  <c r="AR91" i="43"/>
  <c r="AR83" i="43"/>
  <c r="AR67" i="43"/>
  <c r="AR50" i="43"/>
  <c r="AR22" i="43"/>
  <c r="AR21" i="43"/>
  <c r="AR19" i="43"/>
  <c r="AR17" i="43"/>
  <c r="AR15" i="43"/>
  <c r="AR13" i="43"/>
  <c r="AR54" i="43"/>
  <c r="AR16" i="43"/>
  <c r="AR12" i="43"/>
  <c r="AR10" i="43"/>
  <c r="AR11" i="43"/>
  <c r="AR9" i="43"/>
  <c r="AR7" i="43"/>
  <c r="AR5" i="43"/>
  <c r="AR3" i="43"/>
  <c r="AT1" i="43"/>
  <c r="AU1" i="43" s="1"/>
  <c r="AR6" i="43"/>
  <c r="AR14" i="43"/>
  <c r="K102" i="43"/>
  <c r="AR54" i="38"/>
  <c r="AR6" i="38"/>
  <c r="AR70" i="38"/>
  <c r="AR22" i="38"/>
  <c r="AR86" i="38"/>
  <c r="AR38" i="38"/>
  <c r="AR10" i="38"/>
  <c r="AR26" i="38"/>
  <c r="AR42" i="38"/>
  <c r="AR58" i="38"/>
  <c r="AR74" i="38"/>
  <c r="AR90" i="38"/>
  <c r="AR14" i="38"/>
  <c r="AR30" i="38"/>
  <c r="AR46" i="38"/>
  <c r="AR62" i="38"/>
  <c r="AR78" i="38"/>
  <c r="AR94" i="38"/>
  <c r="AR2" i="38"/>
  <c r="AR18" i="38"/>
  <c r="AR34" i="38"/>
  <c r="AR50" i="38"/>
  <c r="AR66" i="38"/>
  <c r="AR82" i="38"/>
  <c r="AR98" i="38"/>
  <c r="AR3" i="38"/>
  <c r="AR7" i="38"/>
  <c r="AR11" i="38"/>
  <c r="AR15" i="38"/>
  <c r="AR19" i="38"/>
  <c r="AR23" i="38"/>
  <c r="AR27" i="38"/>
  <c r="AR31" i="38"/>
  <c r="AR35" i="38"/>
  <c r="AR39" i="38"/>
  <c r="AR43" i="38"/>
  <c r="AR47" i="38"/>
  <c r="AR51" i="38"/>
  <c r="AR55" i="38"/>
  <c r="AR59" i="38"/>
  <c r="AR63" i="38"/>
  <c r="AR67" i="38"/>
  <c r="AR71" i="38"/>
  <c r="AR75" i="38"/>
  <c r="AR79" i="38"/>
  <c r="AR83" i="38"/>
  <c r="AR87" i="38"/>
  <c r="AR91" i="38"/>
  <c r="AR95" i="38"/>
  <c r="AR99" i="38"/>
  <c r="AR4" i="38"/>
  <c r="AR8" i="38"/>
  <c r="AR12" i="38"/>
  <c r="AR16" i="38"/>
  <c r="AR20" i="38"/>
  <c r="AR24" i="38"/>
  <c r="AR28" i="38"/>
  <c r="AR32" i="38"/>
  <c r="AR36" i="38"/>
  <c r="AR40" i="38"/>
  <c r="AR44" i="38"/>
  <c r="AR48" i="38"/>
  <c r="AR52" i="38"/>
  <c r="AR56" i="38"/>
  <c r="AR60" i="38"/>
  <c r="AR64" i="38"/>
  <c r="AR68" i="38"/>
  <c r="AR72" i="38"/>
  <c r="AR76" i="38"/>
  <c r="AR80" i="38"/>
  <c r="AR84" i="38"/>
  <c r="AR88" i="38"/>
  <c r="AR92" i="38"/>
  <c r="AR96" i="38"/>
  <c r="AR100" i="38"/>
  <c r="AR5" i="38"/>
  <c r="AR9" i="38"/>
  <c r="AR13" i="38"/>
  <c r="AR17" i="38"/>
  <c r="AR21" i="38"/>
  <c r="AR25" i="38"/>
  <c r="AR29" i="38"/>
  <c r="AR33" i="38"/>
  <c r="AR37" i="38"/>
  <c r="AR41" i="38"/>
  <c r="AR45" i="38"/>
  <c r="AR49" i="38"/>
  <c r="AR53" i="38"/>
  <c r="AR57" i="38"/>
  <c r="AR61" i="38"/>
  <c r="AR65" i="38"/>
  <c r="AR69" i="38"/>
  <c r="AR73" i="38"/>
  <c r="AR77" i="38"/>
  <c r="AR81" i="38"/>
  <c r="AR85" i="38"/>
  <c r="AR89" i="38"/>
  <c r="AR93" i="38"/>
  <c r="AR97" i="38"/>
  <c r="AR101" i="38"/>
  <c r="K102" i="38"/>
  <c r="O98" i="52" l="1"/>
  <c r="O94" i="52"/>
  <c r="O90" i="52"/>
  <c r="O86" i="52"/>
  <c r="O82" i="52"/>
  <c r="O78" i="52"/>
  <c r="O74" i="52"/>
  <c r="O70" i="52"/>
  <c r="O66" i="52"/>
  <c r="O62" i="52"/>
  <c r="O58" i="52"/>
  <c r="O54" i="52"/>
  <c r="O50" i="52"/>
  <c r="O46" i="52"/>
  <c r="O42" i="52"/>
  <c r="O38" i="52"/>
  <c r="O34" i="52"/>
  <c r="O30" i="52"/>
  <c r="O26" i="52"/>
  <c r="O22" i="52"/>
  <c r="O18" i="52"/>
  <c r="O14" i="52"/>
  <c r="O10" i="52"/>
  <c r="O6" i="52"/>
  <c r="N5" i="52"/>
  <c r="M4" i="52"/>
  <c r="O2" i="52"/>
  <c r="O84" i="52"/>
  <c r="O80" i="52"/>
  <c r="O76" i="52"/>
  <c r="O72" i="52"/>
  <c r="O64" i="52"/>
  <c r="O56" i="52"/>
  <c r="O52" i="52"/>
  <c r="O48" i="52"/>
  <c r="O44" i="52"/>
  <c r="O36" i="52"/>
  <c r="O28" i="52"/>
  <c r="O24" i="52"/>
  <c r="O20" i="52"/>
  <c r="O16" i="52"/>
  <c r="O8" i="52"/>
  <c r="O4" i="52"/>
  <c r="N3" i="52"/>
  <c r="M2" i="52"/>
  <c r="O101" i="52"/>
  <c r="O57" i="52"/>
  <c r="O53" i="52"/>
  <c r="O49" i="52"/>
  <c r="O45" i="52"/>
  <c r="O41" i="52"/>
  <c r="O37" i="52"/>
  <c r="O33" i="52"/>
  <c r="O29" i="52"/>
  <c r="O9" i="52"/>
  <c r="O5" i="52"/>
  <c r="N4" i="52"/>
  <c r="M3" i="52"/>
  <c r="O99" i="52"/>
  <c r="O95" i="52"/>
  <c r="O91" i="52"/>
  <c r="O87" i="52"/>
  <c r="O83" i="52"/>
  <c r="O79" i="52"/>
  <c r="O75" i="52"/>
  <c r="O71" i="52"/>
  <c r="O67" i="52"/>
  <c r="O63" i="52"/>
  <c r="O59" i="52"/>
  <c r="O55" i="52"/>
  <c r="O51" i="52"/>
  <c r="O47" i="52"/>
  <c r="O43" i="52"/>
  <c r="O39" i="52"/>
  <c r="O35" i="52"/>
  <c r="O31" i="52"/>
  <c r="O27" i="52"/>
  <c r="O23" i="52"/>
  <c r="O19" i="52"/>
  <c r="O15" i="52"/>
  <c r="O11" i="52"/>
  <c r="O7" i="52"/>
  <c r="N6" i="52"/>
  <c r="M5" i="52"/>
  <c r="O3" i="52"/>
  <c r="N2" i="52"/>
  <c r="O100" i="52"/>
  <c r="O96" i="52"/>
  <c r="O92" i="52"/>
  <c r="O88" i="52"/>
  <c r="O68" i="52"/>
  <c r="O60" i="52"/>
  <c r="O40" i="52"/>
  <c r="O32" i="52"/>
  <c r="O12" i="52"/>
  <c r="M6" i="52"/>
  <c r="O97" i="52"/>
  <c r="O93" i="52"/>
  <c r="O89" i="52"/>
  <c r="O85" i="52"/>
  <c r="O81" i="52"/>
  <c r="O77" i="52"/>
  <c r="O73" i="52"/>
  <c r="O69" i="52"/>
  <c r="O65" i="52"/>
  <c r="O61" i="52"/>
  <c r="O25" i="52"/>
  <c r="O21" i="52"/>
  <c r="O17" i="52"/>
  <c r="O13" i="52"/>
  <c r="O98" i="51"/>
  <c r="O94" i="51"/>
  <c r="O90" i="51"/>
  <c r="O86" i="51"/>
  <c r="O82" i="51"/>
  <c r="O78" i="51"/>
  <c r="O74" i="51"/>
  <c r="O70" i="51"/>
  <c r="O66" i="51"/>
  <c r="O62" i="51"/>
  <c r="O58" i="51"/>
  <c r="O54" i="51"/>
  <c r="O50" i="51"/>
  <c r="O46" i="51"/>
  <c r="O42" i="51"/>
  <c r="O38" i="51"/>
  <c r="O34" i="51"/>
  <c r="O30" i="51"/>
  <c r="O26" i="51"/>
  <c r="O22" i="51"/>
  <c r="O18" i="51"/>
  <c r="O14" i="51"/>
  <c r="O10" i="51"/>
  <c r="O6" i="51"/>
  <c r="N5" i="51"/>
  <c r="M4" i="51"/>
  <c r="O2" i="51"/>
  <c r="O99" i="51"/>
  <c r="O95" i="51"/>
  <c r="O91" i="51"/>
  <c r="O87" i="51"/>
  <c r="O83" i="51"/>
  <c r="O79" i="51"/>
  <c r="O75" i="51"/>
  <c r="O71" i="51"/>
  <c r="O67" i="51"/>
  <c r="O63" i="51"/>
  <c r="O59" i="51"/>
  <c r="O55" i="51"/>
  <c r="O51" i="51"/>
  <c r="O47" i="51"/>
  <c r="O43" i="51"/>
  <c r="O39" i="51"/>
  <c r="O35" i="51"/>
  <c r="O31" i="51"/>
  <c r="O27" i="51"/>
  <c r="O23" i="51"/>
  <c r="O19" i="51"/>
  <c r="O15" i="51"/>
  <c r="O11" i="51"/>
  <c r="O7" i="51"/>
  <c r="N6" i="51"/>
  <c r="M5" i="51"/>
  <c r="O3" i="51"/>
  <c r="N2" i="51"/>
  <c r="O100" i="51"/>
  <c r="O96" i="51"/>
  <c r="O92" i="51"/>
  <c r="O88" i="51"/>
  <c r="O84" i="51"/>
  <c r="O80" i="51"/>
  <c r="O76" i="51"/>
  <c r="O72" i="51"/>
  <c r="O68" i="51"/>
  <c r="O64" i="51"/>
  <c r="O60" i="51"/>
  <c r="O56" i="51"/>
  <c r="O52" i="51"/>
  <c r="O48" i="51"/>
  <c r="O44" i="51"/>
  <c r="O40" i="51"/>
  <c r="O36" i="51"/>
  <c r="O32" i="51"/>
  <c r="O28" i="51"/>
  <c r="O24" i="51"/>
  <c r="O20" i="51"/>
  <c r="O16" i="51"/>
  <c r="O12" i="51"/>
  <c r="O8" i="51"/>
  <c r="M6" i="51"/>
  <c r="O4" i="51"/>
  <c r="N3" i="51"/>
  <c r="M2" i="51"/>
  <c r="O101" i="51"/>
  <c r="O97" i="51"/>
  <c r="O93" i="51"/>
  <c r="O89" i="51"/>
  <c r="O85" i="51"/>
  <c r="O81" i="51"/>
  <c r="O77" i="51"/>
  <c r="O73" i="51"/>
  <c r="O69" i="51"/>
  <c r="O65" i="51"/>
  <c r="O61" i="51"/>
  <c r="O57" i="51"/>
  <c r="O53" i="51"/>
  <c r="O49" i="51"/>
  <c r="O45" i="51"/>
  <c r="O41" i="51"/>
  <c r="O37" i="51"/>
  <c r="O33" i="51"/>
  <c r="O29" i="51"/>
  <c r="O25" i="51"/>
  <c r="O21" i="51"/>
  <c r="O17" i="51"/>
  <c r="O13" i="51"/>
  <c r="O9" i="51"/>
  <c r="O5" i="51"/>
  <c r="N4" i="51"/>
  <c r="M3" i="51"/>
  <c r="O98" i="50"/>
  <c r="O94" i="50"/>
  <c r="O90" i="50"/>
  <c r="O86" i="50"/>
  <c r="O82" i="50"/>
  <c r="O78" i="50"/>
  <c r="O74" i="50"/>
  <c r="O70" i="50"/>
  <c r="O66" i="50"/>
  <c r="O62" i="50"/>
  <c r="O58" i="50"/>
  <c r="O54" i="50"/>
  <c r="O50" i="50"/>
  <c r="O46" i="50"/>
  <c r="O42" i="50"/>
  <c r="O38" i="50"/>
  <c r="O34" i="50"/>
  <c r="O30" i="50"/>
  <c r="O26" i="50"/>
  <c r="O22" i="50"/>
  <c r="O18" i="50"/>
  <c r="O14" i="50"/>
  <c r="O10" i="50"/>
  <c r="O6" i="50"/>
  <c r="N5" i="50"/>
  <c r="M4" i="50"/>
  <c r="O2" i="50"/>
  <c r="O80" i="50"/>
  <c r="O52" i="50"/>
  <c r="O44" i="50"/>
  <c r="O36" i="50"/>
  <c r="O16" i="50"/>
  <c r="O8" i="50"/>
  <c r="M2" i="50"/>
  <c r="O97" i="50"/>
  <c r="O89" i="50"/>
  <c r="O81" i="50"/>
  <c r="O73" i="50"/>
  <c r="O65" i="50"/>
  <c r="O45" i="50"/>
  <c r="O37" i="50"/>
  <c r="O29" i="50"/>
  <c r="O21" i="50"/>
  <c r="O99" i="50"/>
  <c r="O95" i="50"/>
  <c r="O91" i="50"/>
  <c r="O87" i="50"/>
  <c r="O83" i="50"/>
  <c r="O79" i="50"/>
  <c r="O75" i="50"/>
  <c r="O71" i="50"/>
  <c r="O67" i="50"/>
  <c r="O63" i="50"/>
  <c r="O59" i="50"/>
  <c r="O55" i="50"/>
  <c r="O51" i="50"/>
  <c r="O47" i="50"/>
  <c r="O43" i="50"/>
  <c r="O39" i="50"/>
  <c r="O35" i="50"/>
  <c r="O31" i="50"/>
  <c r="O27" i="50"/>
  <c r="O23" i="50"/>
  <c r="O19" i="50"/>
  <c r="O15" i="50"/>
  <c r="O11" i="50"/>
  <c r="O7" i="50"/>
  <c r="N6" i="50"/>
  <c r="M5" i="50"/>
  <c r="O3" i="50"/>
  <c r="N2" i="50"/>
  <c r="O100" i="50"/>
  <c r="O96" i="50"/>
  <c r="O92" i="50"/>
  <c r="O88" i="50"/>
  <c r="O84" i="50"/>
  <c r="O76" i="50"/>
  <c r="O72" i="50"/>
  <c r="O68" i="50"/>
  <c r="O64" i="50"/>
  <c r="O60" i="50"/>
  <c r="O56" i="50"/>
  <c r="O48" i="50"/>
  <c r="O40" i="50"/>
  <c r="O32" i="50"/>
  <c r="O28" i="50"/>
  <c r="O24" i="50"/>
  <c r="O20" i="50"/>
  <c r="O12" i="50"/>
  <c r="M6" i="50"/>
  <c r="O4" i="50"/>
  <c r="N3" i="50"/>
  <c r="O101" i="50"/>
  <c r="O93" i="50"/>
  <c r="O85" i="50"/>
  <c r="O77" i="50"/>
  <c r="O69" i="50"/>
  <c r="O61" i="50"/>
  <c r="O57" i="50"/>
  <c r="O53" i="50"/>
  <c r="O49" i="50"/>
  <c r="O41" i="50"/>
  <c r="O33" i="50"/>
  <c r="O25" i="50"/>
  <c r="O17" i="50"/>
  <c r="O13" i="50"/>
  <c r="O9" i="50"/>
  <c r="O5" i="50"/>
  <c r="N4" i="50"/>
  <c r="M3" i="50"/>
  <c r="O98" i="49"/>
  <c r="O94" i="49"/>
  <c r="O90" i="49"/>
  <c r="O86" i="49"/>
  <c r="O82" i="49"/>
  <c r="O78" i="49"/>
  <c r="O74" i="49"/>
  <c r="O70" i="49"/>
  <c r="O66" i="49"/>
  <c r="O62" i="49"/>
  <c r="O58" i="49"/>
  <c r="O54" i="49"/>
  <c r="O50" i="49"/>
  <c r="O46" i="49"/>
  <c r="O42" i="49"/>
  <c r="O38" i="49"/>
  <c r="O34" i="49"/>
  <c r="O30" i="49"/>
  <c r="O26" i="49"/>
  <c r="O22" i="49"/>
  <c r="O18" i="49"/>
  <c r="O14" i="49"/>
  <c r="O10" i="49"/>
  <c r="O6" i="49"/>
  <c r="N5" i="49"/>
  <c r="M4" i="49"/>
  <c r="O2" i="49"/>
  <c r="O99" i="49"/>
  <c r="O95" i="49"/>
  <c r="O91" i="49"/>
  <c r="O87" i="49"/>
  <c r="O83" i="49"/>
  <c r="O79" i="49"/>
  <c r="O75" i="49"/>
  <c r="O71" i="49"/>
  <c r="O67" i="49"/>
  <c r="O63" i="49"/>
  <c r="O59" i="49"/>
  <c r="O55" i="49"/>
  <c r="O51" i="49"/>
  <c r="O47" i="49"/>
  <c r="O43" i="49"/>
  <c r="O39" i="49"/>
  <c r="O35" i="49"/>
  <c r="O31" i="49"/>
  <c r="O27" i="49"/>
  <c r="O23" i="49"/>
  <c r="O19" i="49"/>
  <c r="O15" i="49"/>
  <c r="O11" i="49"/>
  <c r="O7" i="49"/>
  <c r="N6" i="49"/>
  <c r="M5" i="49"/>
  <c r="O3" i="49"/>
  <c r="N2" i="49"/>
  <c r="O100" i="49"/>
  <c r="O96" i="49"/>
  <c r="O92" i="49"/>
  <c r="O88" i="49"/>
  <c r="O84" i="49"/>
  <c r="O80" i="49"/>
  <c r="O76" i="49"/>
  <c r="O72" i="49"/>
  <c r="O68" i="49"/>
  <c r="O64" i="49"/>
  <c r="O60" i="49"/>
  <c r="O56" i="49"/>
  <c r="O52" i="49"/>
  <c r="O48" i="49"/>
  <c r="O44" i="49"/>
  <c r="O40" i="49"/>
  <c r="O36" i="49"/>
  <c r="O32" i="49"/>
  <c r="O28" i="49"/>
  <c r="O24" i="49"/>
  <c r="O20" i="49"/>
  <c r="O16" i="49"/>
  <c r="O12" i="49"/>
  <c r="O8" i="49"/>
  <c r="M6" i="49"/>
  <c r="O4" i="49"/>
  <c r="N3" i="49"/>
  <c r="M2" i="49"/>
  <c r="O101" i="49"/>
  <c r="O97" i="49"/>
  <c r="O93" i="49"/>
  <c r="O89" i="49"/>
  <c r="O85" i="49"/>
  <c r="O81" i="49"/>
  <c r="O77" i="49"/>
  <c r="O73" i="49"/>
  <c r="O69" i="49"/>
  <c r="O65" i="49"/>
  <c r="O61" i="49"/>
  <c r="O57" i="49"/>
  <c r="O53" i="49"/>
  <c r="O49" i="49"/>
  <c r="O45" i="49"/>
  <c r="O41" i="49"/>
  <c r="O37" i="49"/>
  <c r="O33" i="49"/>
  <c r="O29" i="49"/>
  <c r="O25" i="49"/>
  <c r="O21" i="49"/>
  <c r="O17" i="49"/>
  <c r="O13" i="49"/>
  <c r="O9" i="49"/>
  <c r="O5" i="49"/>
  <c r="N4" i="49"/>
  <c r="M3" i="49"/>
  <c r="O98" i="48"/>
  <c r="O94" i="48"/>
  <c r="O90" i="48"/>
  <c r="O86" i="48"/>
  <c r="O82" i="48"/>
  <c r="O78" i="48"/>
  <c r="O74" i="48"/>
  <c r="O70" i="48"/>
  <c r="O66" i="48"/>
  <c r="O62" i="48"/>
  <c r="O58" i="48"/>
  <c r="O54" i="48"/>
  <c r="O50" i="48"/>
  <c r="O46" i="48"/>
  <c r="O42" i="48"/>
  <c r="O38" i="48"/>
  <c r="O34" i="48"/>
  <c r="O30" i="48"/>
  <c r="O26" i="48"/>
  <c r="O22" i="48"/>
  <c r="O18" i="48"/>
  <c r="O14" i="48"/>
  <c r="O10" i="48"/>
  <c r="O6" i="48"/>
  <c r="N5" i="48"/>
  <c r="M4" i="48"/>
  <c r="O2" i="48"/>
  <c r="O99" i="48"/>
  <c r="O95" i="48"/>
  <c r="O91" i="48"/>
  <c r="O87" i="48"/>
  <c r="O83" i="48"/>
  <c r="O79" i="48"/>
  <c r="O75" i="48"/>
  <c r="O71" i="48"/>
  <c r="O67" i="48"/>
  <c r="O63" i="48"/>
  <c r="O59" i="48"/>
  <c r="O55" i="48"/>
  <c r="O51" i="48"/>
  <c r="O47" i="48"/>
  <c r="O43" i="48"/>
  <c r="O39" i="48"/>
  <c r="O35" i="48"/>
  <c r="O31" i="48"/>
  <c r="O27" i="48"/>
  <c r="O23" i="48"/>
  <c r="O19" i="48"/>
  <c r="O15" i="48"/>
  <c r="O11" i="48"/>
  <c r="O7" i="48"/>
  <c r="N6" i="48"/>
  <c r="M5" i="48"/>
  <c r="O3" i="48"/>
  <c r="N2" i="48"/>
  <c r="O100" i="48"/>
  <c r="O96" i="48"/>
  <c r="O92" i="48"/>
  <c r="O88" i="48"/>
  <c r="O84" i="48"/>
  <c r="O80" i="48"/>
  <c r="O76" i="48"/>
  <c r="O72" i="48"/>
  <c r="O68" i="48"/>
  <c r="O64" i="48"/>
  <c r="O60" i="48"/>
  <c r="O56" i="48"/>
  <c r="O52" i="48"/>
  <c r="O48" i="48"/>
  <c r="O44" i="48"/>
  <c r="O40" i="48"/>
  <c r="O36" i="48"/>
  <c r="O32" i="48"/>
  <c r="O28" i="48"/>
  <c r="O24" i="48"/>
  <c r="O20" i="48"/>
  <c r="O16" i="48"/>
  <c r="O12" i="48"/>
  <c r="O8" i="48"/>
  <c r="M6" i="48"/>
  <c r="O4" i="48"/>
  <c r="N3" i="48"/>
  <c r="M2" i="48"/>
  <c r="O101" i="48"/>
  <c r="O97" i="48"/>
  <c r="O93" i="48"/>
  <c r="O89" i="48"/>
  <c r="O85" i="48"/>
  <c r="O81" i="48"/>
  <c r="O77" i="48"/>
  <c r="O73" i="48"/>
  <c r="O69" i="48"/>
  <c r="O65" i="48"/>
  <c r="O61" i="48"/>
  <c r="O57" i="48"/>
  <c r="O53" i="48"/>
  <c r="O49" i="48"/>
  <c r="O45" i="48"/>
  <c r="O41" i="48"/>
  <c r="O37" i="48"/>
  <c r="O33" i="48"/>
  <c r="O29" i="48"/>
  <c r="O25" i="48"/>
  <c r="O21" i="48"/>
  <c r="O17" i="48"/>
  <c r="O13" i="48"/>
  <c r="O9" i="48"/>
  <c r="O5" i="48"/>
  <c r="N4" i="48"/>
  <c r="M3" i="48"/>
  <c r="O98" i="47"/>
  <c r="O94" i="47"/>
  <c r="O90" i="47"/>
  <c r="O86" i="47"/>
  <c r="O82" i="47"/>
  <c r="O78" i="47"/>
  <c r="O74" i="47"/>
  <c r="O70" i="47"/>
  <c r="O66" i="47"/>
  <c r="O62" i="47"/>
  <c r="O58" i="47"/>
  <c r="O54" i="47"/>
  <c r="O50" i="47"/>
  <c r="O46" i="47"/>
  <c r="O42" i="47"/>
  <c r="O38" i="47"/>
  <c r="O34" i="47"/>
  <c r="O30" i="47"/>
  <c r="O26" i="47"/>
  <c r="O22" i="47"/>
  <c r="O18" i="47"/>
  <c r="O14" i="47"/>
  <c r="O10" i="47"/>
  <c r="O6" i="47"/>
  <c r="N5" i="47"/>
  <c r="M4" i="47"/>
  <c r="O2" i="47"/>
  <c r="O100" i="47"/>
  <c r="O92" i="47"/>
  <c r="O84" i="47"/>
  <c r="O76" i="47"/>
  <c r="O72" i="47"/>
  <c r="O68" i="47"/>
  <c r="O64" i="47"/>
  <c r="O56" i="47"/>
  <c r="O48" i="47"/>
  <c r="O44" i="47"/>
  <c r="O40" i="47"/>
  <c r="O36" i="47"/>
  <c r="O32" i="47"/>
  <c r="O24" i="47"/>
  <c r="M6" i="47"/>
  <c r="M2" i="47"/>
  <c r="O101" i="47"/>
  <c r="O97" i="47"/>
  <c r="O93" i="47"/>
  <c r="O89" i="47"/>
  <c r="O85" i="47"/>
  <c r="O81" i="47"/>
  <c r="O77" i="47"/>
  <c r="O73" i="47"/>
  <c r="O69" i="47"/>
  <c r="O65" i="47"/>
  <c r="O61" i="47"/>
  <c r="O57" i="47"/>
  <c r="O53" i="47"/>
  <c r="O49" i="47"/>
  <c r="O41" i="47"/>
  <c r="O37" i="47"/>
  <c r="O33" i="47"/>
  <c r="O25" i="47"/>
  <c r="O17" i="47"/>
  <c r="N4" i="47"/>
  <c r="O99" i="47"/>
  <c r="O95" i="47"/>
  <c r="O91" i="47"/>
  <c r="O87" i="47"/>
  <c r="O83" i="47"/>
  <c r="O79" i="47"/>
  <c r="O75" i="47"/>
  <c r="O71" i="47"/>
  <c r="O67" i="47"/>
  <c r="O63" i="47"/>
  <c r="O59" i="47"/>
  <c r="O55" i="47"/>
  <c r="O51" i="47"/>
  <c r="O47" i="47"/>
  <c r="O43" i="47"/>
  <c r="O39" i="47"/>
  <c r="O35" i="47"/>
  <c r="O31" i="47"/>
  <c r="O27" i="47"/>
  <c r="O23" i="47"/>
  <c r="O19" i="47"/>
  <c r="O15" i="47"/>
  <c r="O11" i="47"/>
  <c r="O7" i="47"/>
  <c r="N6" i="47"/>
  <c r="M5" i="47"/>
  <c r="O3" i="47"/>
  <c r="N2" i="47"/>
  <c r="O96" i="47"/>
  <c r="O88" i="47"/>
  <c r="O80" i="47"/>
  <c r="O60" i="47"/>
  <c r="O52" i="47"/>
  <c r="O28" i="47"/>
  <c r="O20" i="47"/>
  <c r="O16" i="47"/>
  <c r="O12" i="47"/>
  <c r="O8" i="47"/>
  <c r="O4" i="47"/>
  <c r="N3" i="47"/>
  <c r="O45" i="47"/>
  <c r="O29" i="47"/>
  <c r="O21" i="47"/>
  <c r="O13" i="47"/>
  <c r="O9" i="47"/>
  <c r="O5" i="47"/>
  <c r="M3" i="47"/>
  <c r="O98" i="46"/>
  <c r="O94" i="46"/>
  <c r="O90" i="46"/>
  <c r="O86" i="46"/>
  <c r="O82" i="46"/>
  <c r="O78" i="46"/>
  <c r="O74" i="46"/>
  <c r="O70" i="46"/>
  <c r="O66" i="46"/>
  <c r="O62" i="46"/>
  <c r="O58" i="46"/>
  <c r="O54" i="46"/>
  <c r="O50" i="46"/>
  <c r="O46" i="46"/>
  <c r="O42" i="46"/>
  <c r="O38" i="46"/>
  <c r="O34" i="46"/>
  <c r="O30" i="46"/>
  <c r="O26" i="46"/>
  <c r="O22" i="46"/>
  <c r="O18" i="46"/>
  <c r="O14" i="46"/>
  <c r="O10" i="46"/>
  <c r="O6" i="46"/>
  <c r="N5" i="46"/>
  <c r="M4" i="46"/>
  <c r="O2" i="46"/>
  <c r="O85" i="46"/>
  <c r="O77" i="46"/>
  <c r="O73" i="46"/>
  <c r="O61" i="46"/>
  <c r="O49" i="46"/>
  <c r="O29" i="46"/>
  <c r="O21" i="46"/>
  <c r="O5" i="46"/>
  <c r="N4" i="46"/>
  <c r="O99" i="46"/>
  <c r="O95" i="46"/>
  <c r="O91" i="46"/>
  <c r="O87" i="46"/>
  <c r="O83" i="46"/>
  <c r="O79" i="46"/>
  <c r="O75" i="46"/>
  <c r="O71" i="46"/>
  <c r="O67" i="46"/>
  <c r="O63" i="46"/>
  <c r="O59" i="46"/>
  <c r="O55" i="46"/>
  <c r="O51" i="46"/>
  <c r="O47" i="46"/>
  <c r="O43" i="46"/>
  <c r="O39" i="46"/>
  <c r="O35" i="46"/>
  <c r="O31" i="46"/>
  <c r="O27" i="46"/>
  <c r="O23" i="46"/>
  <c r="O19" i="46"/>
  <c r="O15" i="46"/>
  <c r="O11" i="46"/>
  <c r="O7" i="46"/>
  <c r="N6" i="46"/>
  <c r="M5" i="46"/>
  <c r="O3" i="46"/>
  <c r="N2" i="46"/>
  <c r="O81" i="46"/>
  <c r="O65" i="46"/>
  <c r="O53" i="46"/>
  <c r="O45" i="46"/>
  <c r="O37" i="46"/>
  <c r="O25" i="46"/>
  <c r="O13" i="46"/>
  <c r="O100" i="46"/>
  <c r="O96" i="46"/>
  <c r="O92" i="46"/>
  <c r="O88" i="46"/>
  <c r="O84" i="46"/>
  <c r="O80" i="46"/>
  <c r="O76" i="46"/>
  <c r="O72" i="46"/>
  <c r="O68" i="46"/>
  <c r="O64" i="46"/>
  <c r="O60" i="46"/>
  <c r="O56" i="46"/>
  <c r="O52" i="46"/>
  <c r="O48" i="46"/>
  <c r="O44" i="46"/>
  <c r="O40" i="46"/>
  <c r="O36" i="46"/>
  <c r="O32" i="46"/>
  <c r="O28" i="46"/>
  <c r="O24" i="46"/>
  <c r="O20" i="46"/>
  <c r="O16" i="46"/>
  <c r="O12" i="46"/>
  <c r="O8" i="46"/>
  <c r="M6" i="46"/>
  <c r="O4" i="46"/>
  <c r="N3" i="46"/>
  <c r="M2" i="46"/>
  <c r="O101" i="46"/>
  <c r="O97" i="46"/>
  <c r="O93" i="46"/>
  <c r="O89" i="46"/>
  <c r="O69" i="46"/>
  <c r="O57" i="46"/>
  <c r="O41" i="46"/>
  <c r="O33" i="46"/>
  <c r="O17" i="46"/>
  <c r="O9" i="46"/>
  <c r="M3" i="46"/>
  <c r="O98" i="45"/>
  <c r="O94" i="45"/>
  <c r="O90" i="45"/>
  <c r="O86" i="45"/>
  <c r="O82" i="45"/>
  <c r="O78" i="45"/>
  <c r="O74" i="45"/>
  <c r="O70" i="45"/>
  <c r="O66" i="45"/>
  <c r="O62" i="45"/>
  <c r="O58" i="45"/>
  <c r="O54" i="45"/>
  <c r="O50" i="45"/>
  <c r="O46" i="45"/>
  <c r="O42" i="45"/>
  <c r="O38" i="45"/>
  <c r="O34" i="45"/>
  <c r="O30" i="45"/>
  <c r="O26" i="45"/>
  <c r="O22" i="45"/>
  <c r="O18" i="45"/>
  <c r="O14" i="45"/>
  <c r="O10" i="45"/>
  <c r="O6" i="45"/>
  <c r="N5" i="45"/>
  <c r="M4" i="45"/>
  <c r="O2" i="45"/>
  <c r="O101" i="45"/>
  <c r="O97" i="45"/>
  <c r="O49" i="45"/>
  <c r="O41" i="45"/>
  <c r="O29" i="45"/>
  <c r="O25" i="45"/>
  <c r="O21" i="45"/>
  <c r="O17" i="45"/>
  <c r="O13" i="45"/>
  <c r="O9" i="45"/>
  <c r="O5" i="45"/>
  <c r="N4" i="45"/>
  <c r="O99" i="45"/>
  <c r="O95" i="45"/>
  <c r="O91" i="45"/>
  <c r="O87" i="45"/>
  <c r="O83" i="45"/>
  <c r="O79" i="45"/>
  <c r="O75" i="45"/>
  <c r="O71" i="45"/>
  <c r="O67" i="45"/>
  <c r="O63" i="45"/>
  <c r="O59" i="45"/>
  <c r="O55" i="45"/>
  <c r="O51" i="45"/>
  <c r="O47" i="45"/>
  <c r="O43" i="45"/>
  <c r="O39" i="45"/>
  <c r="O35" i="45"/>
  <c r="O31" i="45"/>
  <c r="O27" i="45"/>
  <c r="O23" i="45"/>
  <c r="O19" i="45"/>
  <c r="O15" i="45"/>
  <c r="O11" i="45"/>
  <c r="O7" i="45"/>
  <c r="N6" i="45"/>
  <c r="M5" i="45"/>
  <c r="O3" i="45"/>
  <c r="N2" i="45"/>
  <c r="O93" i="45"/>
  <c r="O89" i="45"/>
  <c r="O85" i="45"/>
  <c r="O81" i="45"/>
  <c r="O77" i="45"/>
  <c r="O73" i="45"/>
  <c r="O69" i="45"/>
  <c r="O65" i="45"/>
  <c r="O53" i="45"/>
  <c r="O45" i="45"/>
  <c r="M3" i="45"/>
  <c r="O100" i="45"/>
  <c r="O96" i="45"/>
  <c r="O92" i="45"/>
  <c r="O88" i="45"/>
  <c r="O84" i="45"/>
  <c r="O80" i="45"/>
  <c r="O76" i="45"/>
  <c r="O72" i="45"/>
  <c r="O68" i="45"/>
  <c r="O64" i="45"/>
  <c r="O60" i="45"/>
  <c r="O56" i="45"/>
  <c r="O52" i="45"/>
  <c r="O48" i="45"/>
  <c r="O44" i="45"/>
  <c r="O40" i="45"/>
  <c r="O36" i="45"/>
  <c r="O32" i="45"/>
  <c r="O28" i="45"/>
  <c r="O24" i="45"/>
  <c r="O20" i="45"/>
  <c r="O16" i="45"/>
  <c r="O12" i="45"/>
  <c r="O8" i="45"/>
  <c r="M6" i="45"/>
  <c r="O4" i="45"/>
  <c r="N3" i="45"/>
  <c r="M2" i="45"/>
  <c r="O61" i="45"/>
  <c r="O57" i="45"/>
  <c r="O37" i="45"/>
  <c r="O33" i="45"/>
  <c r="O98" i="44"/>
  <c r="O94" i="44"/>
  <c r="O90" i="44"/>
  <c r="O86" i="44"/>
  <c r="O82" i="44"/>
  <c r="O78" i="44"/>
  <c r="O74" i="44"/>
  <c r="O70" i="44"/>
  <c r="O66" i="44"/>
  <c r="O62" i="44"/>
  <c r="O58" i="44"/>
  <c r="O54" i="44"/>
  <c r="O50" i="44"/>
  <c r="O46" i="44"/>
  <c r="O42" i="44"/>
  <c r="O38" i="44"/>
  <c r="O34" i="44"/>
  <c r="O30" i="44"/>
  <c r="O26" i="44"/>
  <c r="O22" i="44"/>
  <c r="O18" i="44"/>
  <c r="O14" i="44"/>
  <c r="O10" i="44"/>
  <c r="O6" i="44"/>
  <c r="N5" i="44"/>
  <c r="M4" i="44"/>
  <c r="O2" i="44"/>
  <c r="O73" i="44"/>
  <c r="O61" i="44"/>
  <c r="O53" i="44"/>
  <c r="O41" i="44"/>
  <c r="O37" i="44"/>
  <c r="O25" i="44"/>
  <c r="O13" i="44"/>
  <c r="O9" i="44"/>
  <c r="M3" i="44"/>
  <c r="O99" i="44"/>
  <c r="O95" i="44"/>
  <c r="O91" i="44"/>
  <c r="O87" i="44"/>
  <c r="O83" i="44"/>
  <c r="O79" i="44"/>
  <c r="O75" i="44"/>
  <c r="O71" i="44"/>
  <c r="O67" i="44"/>
  <c r="O63" i="44"/>
  <c r="O59" i="44"/>
  <c r="O55" i="44"/>
  <c r="O51" i="44"/>
  <c r="O47" i="44"/>
  <c r="O43" i="44"/>
  <c r="O39" i="44"/>
  <c r="O35" i="44"/>
  <c r="O31" i="44"/>
  <c r="O27" i="44"/>
  <c r="O23" i="44"/>
  <c r="O19" i="44"/>
  <c r="O15" i="44"/>
  <c r="O11" i="44"/>
  <c r="O7" i="44"/>
  <c r="N6" i="44"/>
  <c r="M5" i="44"/>
  <c r="O3" i="44"/>
  <c r="N2" i="44"/>
  <c r="O69" i="44"/>
  <c r="O57" i="44"/>
  <c r="O45" i="44"/>
  <c r="O33" i="44"/>
  <c r="O21" i="44"/>
  <c r="O100" i="44"/>
  <c r="O96" i="44"/>
  <c r="O92" i="44"/>
  <c r="O88" i="44"/>
  <c r="O84" i="44"/>
  <c r="O80" i="44"/>
  <c r="O76" i="44"/>
  <c r="O72" i="44"/>
  <c r="O68" i="44"/>
  <c r="O64" i="44"/>
  <c r="O60" i="44"/>
  <c r="O56" i="44"/>
  <c r="O52" i="44"/>
  <c r="O48" i="44"/>
  <c r="O44" i="44"/>
  <c r="O40" i="44"/>
  <c r="O36" i="44"/>
  <c r="O32" i="44"/>
  <c r="O28" i="44"/>
  <c r="O24" i="44"/>
  <c r="O20" i="44"/>
  <c r="O16" i="44"/>
  <c r="O12" i="44"/>
  <c r="O8" i="44"/>
  <c r="M6" i="44"/>
  <c r="O4" i="44"/>
  <c r="N3" i="44"/>
  <c r="M2" i="44"/>
  <c r="O101" i="44"/>
  <c r="O97" i="44"/>
  <c r="O93" i="44"/>
  <c r="O89" i="44"/>
  <c r="O85" i="44"/>
  <c r="O81" i="44"/>
  <c r="O77" i="44"/>
  <c r="O65" i="44"/>
  <c r="O49" i="44"/>
  <c r="O29" i="44"/>
  <c r="O17" i="44"/>
  <c r="O5" i="44"/>
  <c r="N4" i="44"/>
  <c r="O98" i="43"/>
  <c r="O94" i="43"/>
  <c r="O90" i="43"/>
  <c r="O86" i="43"/>
  <c r="O82" i="43"/>
  <c r="O78" i="43"/>
  <c r="O74" i="43"/>
  <c r="O70" i="43"/>
  <c r="O66" i="43"/>
  <c r="O62" i="43"/>
  <c r="O58" i="43"/>
  <c r="O54" i="43"/>
  <c r="O50" i="43"/>
  <c r="O46" i="43"/>
  <c r="O42" i="43"/>
  <c r="O38" i="43"/>
  <c r="O34" i="43"/>
  <c r="O30" i="43"/>
  <c r="O26" i="43"/>
  <c r="O22" i="43"/>
  <c r="O18" i="43"/>
  <c r="O14" i="43"/>
  <c r="O10" i="43"/>
  <c r="O6" i="43"/>
  <c r="N5" i="43"/>
  <c r="M4" i="43"/>
  <c r="O2" i="43"/>
  <c r="M5" i="43"/>
  <c r="O99" i="43"/>
  <c r="O95" i="43"/>
  <c r="O91" i="43"/>
  <c r="O87" i="43"/>
  <c r="O83" i="43"/>
  <c r="O79" i="43"/>
  <c r="O75" i="43"/>
  <c r="O71" i="43"/>
  <c r="O67" i="43"/>
  <c r="O63" i="43"/>
  <c r="O59" i="43"/>
  <c r="O55" i="43"/>
  <c r="O51" i="43"/>
  <c r="O47" i="43"/>
  <c r="O43" i="43"/>
  <c r="O39" i="43"/>
  <c r="O35" i="43"/>
  <c r="O31" i="43"/>
  <c r="O27" i="43"/>
  <c r="O23" i="43"/>
  <c r="O19" i="43"/>
  <c r="O15" i="43"/>
  <c r="O11" i="43"/>
  <c r="O7" i="43"/>
  <c r="N6" i="43"/>
  <c r="O100" i="43"/>
  <c r="O96" i="43"/>
  <c r="O92" i="43"/>
  <c r="O88" i="43"/>
  <c r="O84" i="43"/>
  <c r="O80" i="43"/>
  <c r="O76" i="43"/>
  <c r="O72" i="43"/>
  <c r="O68" i="43"/>
  <c r="O64" i="43"/>
  <c r="O60" i="43"/>
  <c r="O56" i="43"/>
  <c r="O52" i="43"/>
  <c r="O48" i="43"/>
  <c r="O44" i="43"/>
  <c r="O40" i="43"/>
  <c r="O36" i="43"/>
  <c r="O32" i="43"/>
  <c r="O28" i="43"/>
  <c r="O24" i="43"/>
  <c r="O20" i="43"/>
  <c r="O16" i="43"/>
  <c r="O12" i="43"/>
  <c r="O8" i="43"/>
  <c r="M6" i="43"/>
  <c r="O4" i="43"/>
  <c r="N3" i="43"/>
  <c r="M2" i="43"/>
  <c r="N2" i="43"/>
  <c r="O101" i="43"/>
  <c r="O97" i="43"/>
  <c r="O93" i="43"/>
  <c r="O89" i="43"/>
  <c r="O85" i="43"/>
  <c r="O81" i="43"/>
  <c r="O77" i="43"/>
  <c r="O73" i="43"/>
  <c r="O69" i="43"/>
  <c r="O65" i="43"/>
  <c r="O61" i="43"/>
  <c r="O57" i="43"/>
  <c r="O53" i="43"/>
  <c r="O49" i="43"/>
  <c r="O45" i="43"/>
  <c r="O41" i="43"/>
  <c r="O37" i="43"/>
  <c r="O33" i="43"/>
  <c r="O29" i="43"/>
  <c r="O25" i="43"/>
  <c r="O21" i="43"/>
  <c r="O17" i="43"/>
  <c r="O13" i="43"/>
  <c r="O9" i="43"/>
  <c r="O5" i="43"/>
  <c r="N4" i="43"/>
  <c r="M3" i="43"/>
  <c r="O3" i="43"/>
  <c r="M102" i="38"/>
  <c r="O102" i="38"/>
  <c r="N102" i="38"/>
  <c r="K69" i="53"/>
  <c r="K53" i="53"/>
  <c r="K14" i="53"/>
  <c r="T58" i="53"/>
  <c r="K85" i="53"/>
  <c r="K70" i="53"/>
  <c r="K37" i="53"/>
  <c r="K86" i="53"/>
  <c r="K30" i="53"/>
  <c r="K50" i="53"/>
  <c r="AA43" i="38"/>
  <c r="Z43" i="38"/>
  <c r="AC43" i="38"/>
  <c r="AB43" i="38"/>
  <c r="AA55" i="38"/>
  <c r="Z55" i="38"/>
  <c r="AC55" i="38"/>
  <c r="AB55" i="38"/>
  <c r="AA67" i="38"/>
  <c r="Z67" i="38"/>
  <c r="AC67" i="38"/>
  <c r="AB67" i="38"/>
  <c r="AA10" i="38"/>
  <c r="AC10" i="38"/>
  <c r="Z10" i="38"/>
  <c r="AB10" i="38"/>
  <c r="AB26" i="38"/>
  <c r="Z26" i="38"/>
  <c r="AA26" i="38"/>
  <c r="AC26" i="38"/>
  <c r="AA42" i="38"/>
  <c r="Z42" i="38"/>
  <c r="AC42" i="38"/>
  <c r="AB42" i="38"/>
  <c r="AA58" i="38"/>
  <c r="Z58" i="38"/>
  <c r="AC58" i="38"/>
  <c r="AB58" i="38"/>
  <c r="AA74" i="38"/>
  <c r="Z74" i="38"/>
  <c r="AC74" i="38"/>
  <c r="AB74" i="38"/>
  <c r="AA90" i="38"/>
  <c r="Z90" i="38"/>
  <c r="AC90" i="38"/>
  <c r="AB90" i="38"/>
  <c r="AB13" i="38"/>
  <c r="AA13" i="38"/>
  <c r="Z13" i="38"/>
  <c r="AC13" i="38"/>
  <c r="AB29" i="38"/>
  <c r="Z29" i="38"/>
  <c r="AA29" i="38"/>
  <c r="AC29" i="38"/>
  <c r="AA45" i="38"/>
  <c r="Z45" i="38"/>
  <c r="AC45" i="38"/>
  <c r="AB45" i="38"/>
  <c r="AA61" i="38"/>
  <c r="AB61" i="38"/>
  <c r="Z61" i="38"/>
  <c r="AC61" i="38"/>
  <c r="AA77" i="38"/>
  <c r="Z77" i="38"/>
  <c r="AC77" i="38"/>
  <c r="AB77" i="38"/>
  <c r="AA93" i="38"/>
  <c r="Z93" i="38"/>
  <c r="AC93" i="38"/>
  <c r="AB93" i="38"/>
  <c r="AC12" i="38"/>
  <c r="AB12" i="38"/>
  <c r="AA12" i="38"/>
  <c r="Z12" i="38"/>
  <c r="AB28" i="38"/>
  <c r="Z28" i="38"/>
  <c r="AA28" i="38"/>
  <c r="AC28" i="38"/>
  <c r="AA44" i="38"/>
  <c r="Z44" i="38"/>
  <c r="AC44" i="38"/>
  <c r="AB44" i="38"/>
  <c r="AA60" i="38"/>
  <c r="Z60" i="38"/>
  <c r="AC60" i="38"/>
  <c r="AB60" i="38"/>
  <c r="AA76" i="38"/>
  <c r="Z76" i="38"/>
  <c r="AC76" i="38"/>
  <c r="AB76" i="38"/>
  <c r="AA92" i="38"/>
  <c r="Z92" i="38"/>
  <c r="AC92" i="38"/>
  <c r="AB92" i="38"/>
  <c r="AA39" i="38"/>
  <c r="Z39" i="38"/>
  <c r="AC39" i="38"/>
  <c r="AB39" i="38"/>
  <c r="AA51" i="38"/>
  <c r="Z51" i="38"/>
  <c r="AC51" i="38"/>
  <c r="AB51" i="38"/>
  <c r="Z11" i="38"/>
  <c r="AB11" i="38"/>
  <c r="AC11" i="38"/>
  <c r="AA11" i="38"/>
  <c r="AA47" i="38"/>
  <c r="Z47" i="38"/>
  <c r="AC47" i="38"/>
  <c r="AB47" i="38"/>
  <c r="AA99" i="38"/>
  <c r="Z99" i="38"/>
  <c r="AC99" i="38"/>
  <c r="AB99" i="38"/>
  <c r="AB22" i="38"/>
  <c r="Z22" i="38"/>
  <c r="AA22" i="38"/>
  <c r="AC22" i="38"/>
  <c r="AA38" i="38"/>
  <c r="Z38" i="38"/>
  <c r="AC38" i="38"/>
  <c r="AB38" i="38"/>
  <c r="AA54" i="38"/>
  <c r="Z54" i="38"/>
  <c r="AC54" i="38"/>
  <c r="AB54" i="38"/>
  <c r="AA70" i="38"/>
  <c r="Z70" i="38"/>
  <c r="AC70" i="38"/>
  <c r="AB70" i="38"/>
  <c r="AA86" i="38"/>
  <c r="Z86" i="38"/>
  <c r="AC86" i="38"/>
  <c r="AB86" i="38"/>
  <c r="AB9" i="38"/>
  <c r="AA9" i="38"/>
  <c r="Z9" i="38"/>
  <c r="AC9" i="38"/>
  <c r="AB25" i="38"/>
  <c r="Z25" i="38"/>
  <c r="AA25" i="38"/>
  <c r="AC25" i="38"/>
  <c r="AA41" i="38"/>
  <c r="Z41" i="38"/>
  <c r="AC41" i="38"/>
  <c r="AB41" i="38"/>
  <c r="AA57" i="38"/>
  <c r="Z57" i="38"/>
  <c r="AC57" i="38"/>
  <c r="AB57" i="38"/>
  <c r="AA73" i="38"/>
  <c r="Z73" i="38"/>
  <c r="AC73" i="38"/>
  <c r="AB73" i="38"/>
  <c r="AA89" i="38"/>
  <c r="Z89" i="38"/>
  <c r="AC89" i="38"/>
  <c r="AB89" i="38"/>
  <c r="AC8" i="38"/>
  <c r="AB8" i="38"/>
  <c r="AA8" i="38"/>
  <c r="Z8" i="38"/>
  <c r="AB24" i="38"/>
  <c r="Z24" i="38"/>
  <c r="AA24" i="38"/>
  <c r="AC24" i="38"/>
  <c r="AA40" i="38"/>
  <c r="Z40" i="38"/>
  <c r="AC40" i="38"/>
  <c r="AB40" i="38"/>
  <c r="AA56" i="38"/>
  <c r="Z56" i="38"/>
  <c r="AC56" i="38"/>
  <c r="AB56" i="38"/>
  <c r="AA72" i="38"/>
  <c r="Z72" i="38"/>
  <c r="AC72" i="38"/>
  <c r="AB72" i="38"/>
  <c r="AA88" i="38"/>
  <c r="Z88" i="38"/>
  <c r="AC88" i="38"/>
  <c r="AB88" i="38"/>
  <c r="AB27" i="38"/>
  <c r="Z27" i="38"/>
  <c r="AA27" i="38"/>
  <c r="AC27" i="38"/>
  <c r="AB23" i="38"/>
  <c r="Z23" i="38"/>
  <c r="AA23" i="38"/>
  <c r="AC23" i="38"/>
  <c r="AA87" i="38"/>
  <c r="Z87" i="38"/>
  <c r="AC87" i="38"/>
  <c r="AB87" i="38"/>
  <c r="AA35" i="38"/>
  <c r="Z35" i="38"/>
  <c r="AC35" i="38"/>
  <c r="AB35" i="38"/>
  <c r="AA31" i="38"/>
  <c r="Z31" i="38"/>
  <c r="AC31" i="38"/>
  <c r="AB31" i="38"/>
  <c r="AA95" i="38"/>
  <c r="Z95" i="38"/>
  <c r="AC95" i="38"/>
  <c r="AB95" i="38"/>
  <c r="AA18" i="38"/>
  <c r="AC18" i="38"/>
  <c r="Z18" i="38"/>
  <c r="AB18" i="38"/>
  <c r="AA34" i="38"/>
  <c r="Z34" i="38"/>
  <c r="AC34" i="38"/>
  <c r="AB34" i="38"/>
  <c r="AA50" i="38"/>
  <c r="Z50" i="38"/>
  <c r="AC50" i="38"/>
  <c r="AB50" i="38"/>
  <c r="AA66" i="38"/>
  <c r="Z66" i="38"/>
  <c r="AC66" i="38"/>
  <c r="AB66" i="38"/>
  <c r="AA82" i="38"/>
  <c r="Z82" i="38"/>
  <c r="AC82" i="38"/>
  <c r="AB82" i="38"/>
  <c r="AA98" i="38"/>
  <c r="Z98" i="38"/>
  <c r="AC98" i="38"/>
  <c r="AB98" i="38"/>
  <c r="AB21" i="38"/>
  <c r="Z21" i="38"/>
  <c r="AA21" i="38"/>
  <c r="AC21" i="38"/>
  <c r="AA37" i="38"/>
  <c r="Z37" i="38"/>
  <c r="AC37" i="38"/>
  <c r="AB37" i="38"/>
  <c r="AA53" i="38"/>
  <c r="Z53" i="38"/>
  <c r="AC53" i="38"/>
  <c r="AB53" i="38"/>
  <c r="AA69" i="38"/>
  <c r="Z69" i="38"/>
  <c r="AC69" i="38"/>
  <c r="AB69" i="38"/>
  <c r="AA85" i="38"/>
  <c r="Z85" i="38"/>
  <c r="AC85" i="38"/>
  <c r="AB85" i="38"/>
  <c r="AA101" i="38"/>
  <c r="Z101" i="38"/>
  <c r="AC101" i="38"/>
  <c r="AB101" i="38"/>
  <c r="AC20" i="38"/>
  <c r="AA20" i="38"/>
  <c r="AB20" i="38"/>
  <c r="Z20" i="38"/>
  <c r="AA36" i="38"/>
  <c r="Z36" i="38"/>
  <c r="AC36" i="38"/>
  <c r="AB36" i="38"/>
  <c r="AA52" i="38"/>
  <c r="Z52" i="38"/>
  <c r="AC52" i="38"/>
  <c r="AB52" i="38"/>
  <c r="AA68" i="38"/>
  <c r="Z68" i="38"/>
  <c r="AC68" i="38"/>
  <c r="AB68" i="38"/>
  <c r="AA84" i="38"/>
  <c r="Z84" i="38"/>
  <c r="AC84" i="38"/>
  <c r="AB84" i="38"/>
  <c r="AA100" i="38"/>
  <c r="Z100" i="38"/>
  <c r="AC100" i="38"/>
  <c r="AB100" i="38"/>
  <c r="AA63" i="38"/>
  <c r="AB63" i="38"/>
  <c r="Z63" i="38"/>
  <c r="AC63" i="38"/>
  <c r="AA59" i="38"/>
  <c r="Z59" i="38"/>
  <c r="AC59" i="38"/>
  <c r="AB59" i="38"/>
  <c r="Z7" i="38"/>
  <c r="AB7" i="38"/>
  <c r="AC7" i="38"/>
  <c r="AA7" i="38"/>
  <c r="AA71" i="38"/>
  <c r="Z71" i="38"/>
  <c r="AC71" i="38"/>
  <c r="AB71" i="38"/>
  <c r="AA75" i="38"/>
  <c r="Z75" i="38"/>
  <c r="AC75" i="38"/>
  <c r="AB75" i="38"/>
  <c r="Z19" i="38"/>
  <c r="AC19" i="38"/>
  <c r="AB19" i="38"/>
  <c r="AA19" i="38"/>
  <c r="AA83" i="38"/>
  <c r="Z83" i="38"/>
  <c r="AC83" i="38"/>
  <c r="AB83" i="38"/>
  <c r="Z15" i="38"/>
  <c r="AC15" i="38"/>
  <c r="AB15" i="38"/>
  <c r="AA15" i="38"/>
  <c r="AA79" i="38"/>
  <c r="Z79" i="38"/>
  <c r="AC79" i="38"/>
  <c r="AB79" i="38"/>
  <c r="AA91" i="38"/>
  <c r="Z91" i="38"/>
  <c r="AC91" i="38"/>
  <c r="AB91" i="38"/>
  <c r="AA14" i="38"/>
  <c r="AC14" i="38"/>
  <c r="Z14" i="38"/>
  <c r="AB14" i="38"/>
  <c r="AA30" i="38"/>
  <c r="AC30" i="38"/>
  <c r="Z30" i="38"/>
  <c r="AB30" i="38"/>
  <c r="AA46" i="38"/>
  <c r="Z46" i="38"/>
  <c r="AC46" i="38"/>
  <c r="AB46" i="38"/>
  <c r="AA62" i="38"/>
  <c r="AC62" i="38"/>
  <c r="AB62" i="38"/>
  <c r="Z62" i="38"/>
  <c r="AA78" i="38"/>
  <c r="Z78" i="38"/>
  <c r="AC78" i="38"/>
  <c r="AB78" i="38"/>
  <c r="AA94" i="38"/>
  <c r="Z94" i="38"/>
  <c r="AC94" i="38"/>
  <c r="AB94" i="38"/>
  <c r="AB17" i="38"/>
  <c r="AA17" i="38"/>
  <c r="Z17" i="38"/>
  <c r="AC17" i="38"/>
  <c r="AA33" i="38"/>
  <c r="Z33" i="38"/>
  <c r="AC33" i="38"/>
  <c r="AB33" i="38"/>
  <c r="AA49" i="38"/>
  <c r="Z49" i="38"/>
  <c r="AC49" i="38"/>
  <c r="AB49" i="38"/>
  <c r="AA65" i="38"/>
  <c r="Z65" i="38"/>
  <c r="AC65" i="38"/>
  <c r="AB65" i="38"/>
  <c r="AA81" i="38"/>
  <c r="Z81" i="38"/>
  <c r="AC81" i="38"/>
  <c r="AB81" i="38"/>
  <c r="AA97" i="38"/>
  <c r="Z97" i="38"/>
  <c r="AC97" i="38"/>
  <c r="AB97" i="38"/>
  <c r="AC16" i="38"/>
  <c r="AA16" i="38"/>
  <c r="AB16" i="38"/>
  <c r="Z16" i="38"/>
  <c r="AA32" i="38"/>
  <c r="AC32" i="38"/>
  <c r="AB32" i="38"/>
  <c r="Z32" i="38"/>
  <c r="AA48" i="38"/>
  <c r="Z48" i="38"/>
  <c r="AC48" i="38"/>
  <c r="AB48" i="38"/>
  <c r="AA64" i="38"/>
  <c r="AC64" i="38"/>
  <c r="AB64" i="38"/>
  <c r="Z64" i="38"/>
  <c r="AA80" i="38"/>
  <c r="Z80" i="38"/>
  <c r="AC80" i="38"/>
  <c r="AB80" i="38"/>
  <c r="AA96" i="38"/>
  <c r="Z96" i="38"/>
  <c r="AC96" i="38"/>
  <c r="AB96" i="38"/>
  <c r="K77" i="53"/>
  <c r="K78" i="53"/>
  <c r="K45" i="53"/>
  <c r="K46" i="53"/>
  <c r="K13" i="53"/>
  <c r="K66" i="53"/>
  <c r="K82" i="53"/>
  <c r="K22" i="53"/>
  <c r="K29" i="53"/>
  <c r="K61" i="53"/>
  <c r="K93" i="53"/>
  <c r="K62" i="53"/>
  <c r="K94" i="53"/>
  <c r="K38" i="53"/>
  <c r="T74" i="53"/>
  <c r="T90" i="53"/>
  <c r="K34" i="53"/>
  <c r="K18" i="53"/>
  <c r="T88" i="53"/>
  <c r="K88" i="53"/>
  <c r="T60" i="53"/>
  <c r="K60" i="53"/>
  <c r="T27" i="53"/>
  <c r="K27" i="53"/>
  <c r="T59" i="53"/>
  <c r="K59" i="53"/>
  <c r="T20" i="53"/>
  <c r="K20" i="53"/>
  <c r="T64" i="53"/>
  <c r="K64" i="53"/>
  <c r="T16" i="53"/>
  <c r="K16" i="53"/>
  <c r="T72" i="53"/>
  <c r="K72" i="53"/>
  <c r="T15" i="53"/>
  <c r="K15" i="53"/>
  <c r="T31" i="53"/>
  <c r="K31" i="53"/>
  <c r="T47" i="53"/>
  <c r="K47" i="53"/>
  <c r="T63" i="53"/>
  <c r="K63" i="53"/>
  <c r="T79" i="53"/>
  <c r="K79" i="53"/>
  <c r="T95" i="53"/>
  <c r="K95" i="53"/>
  <c r="T24" i="53"/>
  <c r="K24" i="53"/>
  <c r="T44" i="53"/>
  <c r="K44" i="53"/>
  <c r="T68" i="53"/>
  <c r="K68" i="53"/>
  <c r="T92" i="53"/>
  <c r="K92" i="53"/>
  <c r="T11" i="53"/>
  <c r="K11" i="53"/>
  <c r="T43" i="53"/>
  <c r="K43" i="53"/>
  <c r="T75" i="53"/>
  <c r="K75" i="53"/>
  <c r="T91" i="53"/>
  <c r="K91" i="53"/>
  <c r="T40" i="53"/>
  <c r="K40" i="53"/>
  <c r="T32" i="53"/>
  <c r="K32" i="53"/>
  <c r="T84" i="53"/>
  <c r="K84" i="53"/>
  <c r="T19" i="53"/>
  <c r="K19" i="53"/>
  <c r="T35" i="53"/>
  <c r="K35" i="53"/>
  <c r="T51" i="53"/>
  <c r="K51" i="53"/>
  <c r="T67" i="53"/>
  <c r="K67" i="53"/>
  <c r="T83" i="53"/>
  <c r="K83" i="53"/>
  <c r="T99" i="53"/>
  <c r="K99" i="53"/>
  <c r="T28" i="53"/>
  <c r="K28" i="53"/>
  <c r="T52" i="53"/>
  <c r="K52" i="53"/>
  <c r="T76" i="53"/>
  <c r="K76" i="53"/>
  <c r="T96" i="53"/>
  <c r="K96" i="53"/>
  <c r="T48" i="53"/>
  <c r="K48" i="53"/>
  <c r="T100" i="53"/>
  <c r="K100" i="53"/>
  <c r="T23" i="53"/>
  <c r="K23" i="53"/>
  <c r="T39" i="53"/>
  <c r="K39" i="53"/>
  <c r="T55" i="53"/>
  <c r="K55" i="53"/>
  <c r="T71" i="53"/>
  <c r="K71" i="53"/>
  <c r="T87" i="53"/>
  <c r="K87" i="53"/>
  <c r="T12" i="53"/>
  <c r="K12" i="53"/>
  <c r="T36" i="53"/>
  <c r="K36" i="53"/>
  <c r="T56" i="53"/>
  <c r="K56" i="53"/>
  <c r="T80" i="53"/>
  <c r="K80" i="53"/>
  <c r="O102" i="52" l="1"/>
  <c r="N102" i="52"/>
  <c r="M102" i="52"/>
  <c r="M102" i="51"/>
  <c r="N102" i="51"/>
  <c r="O102" i="51"/>
  <c r="N102" i="50"/>
  <c r="O102" i="50"/>
  <c r="M102" i="50"/>
  <c r="M102" i="49"/>
  <c r="N102" i="49"/>
  <c r="O102" i="49"/>
  <c r="M102" i="48"/>
  <c r="N102" i="48"/>
  <c r="O102" i="48"/>
  <c r="N102" i="47"/>
  <c r="M102" i="47"/>
  <c r="O102" i="47"/>
  <c r="N102" i="46"/>
  <c r="M102" i="46"/>
  <c r="O102" i="46"/>
  <c r="N102" i="45"/>
  <c r="O102" i="45"/>
  <c r="M102" i="45"/>
  <c r="O102" i="44"/>
  <c r="N102" i="44"/>
  <c r="M102" i="44"/>
  <c r="O102" i="43"/>
  <c r="N102" i="43"/>
  <c r="M102" i="43"/>
  <c r="AA74" i="52"/>
  <c r="Z74" i="52"/>
  <c r="AC74" i="52"/>
  <c r="AB74" i="52"/>
  <c r="AA90" i="52"/>
  <c r="Z90" i="52"/>
  <c r="AC90" i="52"/>
  <c r="AB90" i="52"/>
  <c r="AB7" i="52"/>
  <c r="AA7" i="52"/>
  <c r="Z7" i="52"/>
  <c r="AC7" i="52"/>
  <c r="AC14" i="52"/>
  <c r="AB14" i="52"/>
  <c r="AA14" i="52"/>
  <c r="Z14" i="52"/>
  <c r="Z21" i="52"/>
  <c r="AC21" i="52"/>
  <c r="AB21" i="52"/>
  <c r="AA21" i="52"/>
  <c r="AA71" i="52"/>
  <c r="Z71" i="52"/>
  <c r="AC71" i="52"/>
  <c r="AB71" i="52"/>
  <c r="AA78" i="52"/>
  <c r="Z78" i="52"/>
  <c r="AC78" i="52"/>
  <c r="AB78" i="52"/>
  <c r="AA85" i="52"/>
  <c r="Z85" i="52"/>
  <c r="AC85" i="52"/>
  <c r="AB85" i="52"/>
  <c r="AA49" i="52"/>
  <c r="Z49" i="52"/>
  <c r="AC49" i="52"/>
  <c r="AB49" i="52"/>
  <c r="AA27" i="52"/>
  <c r="Z27" i="52"/>
  <c r="AC27" i="52"/>
  <c r="AB27" i="52"/>
  <c r="AA34" i="52"/>
  <c r="Z34" i="52"/>
  <c r="AC34" i="52"/>
  <c r="AB34" i="52"/>
  <c r="AA41" i="52"/>
  <c r="Z41" i="52"/>
  <c r="AC41" i="52"/>
  <c r="AB41" i="52"/>
  <c r="AA91" i="52"/>
  <c r="Z91" i="52"/>
  <c r="AC91" i="52"/>
  <c r="AB91" i="52"/>
  <c r="AA67" i="52"/>
  <c r="Z67" i="52"/>
  <c r="AC67" i="52"/>
  <c r="AB67" i="52"/>
  <c r="AA47" i="52"/>
  <c r="Z47" i="52"/>
  <c r="AC47" i="52"/>
  <c r="AB47" i="52"/>
  <c r="AA54" i="52"/>
  <c r="Z54" i="52"/>
  <c r="AC54" i="52"/>
  <c r="AB54" i="52"/>
  <c r="AA61" i="52"/>
  <c r="AB61" i="52"/>
  <c r="Z61" i="52"/>
  <c r="AC61" i="52"/>
  <c r="AA101" i="52"/>
  <c r="Z101" i="52"/>
  <c r="AC101" i="52"/>
  <c r="AB101" i="52"/>
  <c r="AA20" i="52"/>
  <c r="Z20" i="52"/>
  <c r="AC20" i="52"/>
  <c r="AB20" i="52"/>
  <c r="AA36" i="52"/>
  <c r="Z36" i="52"/>
  <c r="AC36" i="52"/>
  <c r="AB36" i="52"/>
  <c r="AA52" i="52"/>
  <c r="Z52" i="52"/>
  <c r="AC52" i="52"/>
  <c r="AB52" i="52"/>
  <c r="AA68" i="52"/>
  <c r="Z68" i="52"/>
  <c r="AC68" i="52"/>
  <c r="AB68" i="52"/>
  <c r="AA84" i="52"/>
  <c r="Z84" i="52"/>
  <c r="AC84" i="52"/>
  <c r="AB84" i="52"/>
  <c r="AA100" i="52"/>
  <c r="Z100" i="52"/>
  <c r="AC100" i="52"/>
  <c r="AB100" i="52"/>
  <c r="AA35" i="52"/>
  <c r="Z35" i="52"/>
  <c r="AC35" i="52"/>
  <c r="AB35" i="52"/>
  <c r="AA23" i="52"/>
  <c r="AB23" i="52"/>
  <c r="AC23" i="52"/>
  <c r="Z23" i="52"/>
  <c r="AA30" i="52"/>
  <c r="Z30" i="52"/>
  <c r="AC30" i="52"/>
  <c r="AB30" i="52"/>
  <c r="AA37" i="52"/>
  <c r="Z37" i="52"/>
  <c r="AC37" i="52"/>
  <c r="AB37" i="52"/>
  <c r="AA87" i="52"/>
  <c r="Z87" i="52"/>
  <c r="AC87" i="52"/>
  <c r="AB87" i="52"/>
  <c r="AA33" i="52"/>
  <c r="Z33" i="52"/>
  <c r="AC33" i="52"/>
  <c r="AB33" i="52"/>
  <c r="AA43" i="52"/>
  <c r="Z43" i="52"/>
  <c r="AC43" i="52"/>
  <c r="AB43" i="52"/>
  <c r="AA50" i="52"/>
  <c r="Z50" i="52"/>
  <c r="AC50" i="52"/>
  <c r="AB50" i="52"/>
  <c r="AA57" i="52"/>
  <c r="Z57" i="52"/>
  <c r="AC57" i="52"/>
  <c r="AB57" i="52"/>
  <c r="AC10" i="52"/>
  <c r="AB10" i="52"/>
  <c r="AA10" i="52"/>
  <c r="Z10" i="52"/>
  <c r="AA51" i="52"/>
  <c r="Z51" i="52"/>
  <c r="AC51" i="52"/>
  <c r="AB51" i="52"/>
  <c r="Z13" i="52"/>
  <c r="AC13" i="52"/>
  <c r="AB13" i="52"/>
  <c r="AA13" i="52"/>
  <c r="AA63" i="52"/>
  <c r="AB63" i="52"/>
  <c r="Z63" i="52"/>
  <c r="AC63" i="52"/>
  <c r="AA70" i="52"/>
  <c r="Z70" i="52"/>
  <c r="AC70" i="52"/>
  <c r="AB70" i="52"/>
  <c r="AA77" i="52"/>
  <c r="Z77" i="52"/>
  <c r="AC77" i="52"/>
  <c r="AB77" i="52"/>
  <c r="AA97" i="52"/>
  <c r="Z97" i="52"/>
  <c r="AC97" i="52"/>
  <c r="AB97" i="52"/>
  <c r="AA16" i="52"/>
  <c r="Z16" i="52"/>
  <c r="AC16" i="52"/>
  <c r="AB16" i="52"/>
  <c r="AA32" i="52"/>
  <c r="Z32" i="52"/>
  <c r="AC32" i="52"/>
  <c r="AB32" i="52"/>
  <c r="AA48" i="52"/>
  <c r="Z48" i="52"/>
  <c r="AC48" i="52"/>
  <c r="AB48" i="52"/>
  <c r="AA64" i="52"/>
  <c r="AC64" i="52"/>
  <c r="Z64" i="52"/>
  <c r="AB64" i="52"/>
  <c r="AA80" i="52"/>
  <c r="Z80" i="52"/>
  <c r="AC80" i="52"/>
  <c r="AB80" i="52"/>
  <c r="AA96" i="52"/>
  <c r="Z96" i="52"/>
  <c r="AC96" i="52"/>
  <c r="AB96" i="52"/>
  <c r="AA81" i="52"/>
  <c r="Z81" i="52"/>
  <c r="AC81" i="52"/>
  <c r="AB81" i="52"/>
  <c r="AA39" i="52"/>
  <c r="Z39" i="52"/>
  <c r="AC39" i="52"/>
  <c r="AB39" i="52"/>
  <c r="AA46" i="52"/>
  <c r="Z46" i="52"/>
  <c r="AC46" i="52"/>
  <c r="AB46" i="52"/>
  <c r="AA53" i="52"/>
  <c r="Z53" i="52"/>
  <c r="AC53" i="52"/>
  <c r="AB53" i="52"/>
  <c r="AA98" i="52"/>
  <c r="Z98" i="52"/>
  <c r="AC98" i="52"/>
  <c r="AB98" i="52"/>
  <c r="Z17" i="52"/>
  <c r="AC17" i="52"/>
  <c r="AB17" i="52"/>
  <c r="AA17" i="52"/>
  <c r="AA83" i="52"/>
  <c r="Z83" i="52"/>
  <c r="AC83" i="52"/>
  <c r="AB83" i="52"/>
  <c r="Z9" i="52"/>
  <c r="AC9" i="52"/>
  <c r="AB9" i="52"/>
  <c r="AA9" i="52"/>
  <c r="AA59" i="52"/>
  <c r="Z59" i="52"/>
  <c r="AC59" i="52"/>
  <c r="AB59" i="52"/>
  <c r="AA66" i="52"/>
  <c r="Z66" i="52"/>
  <c r="AC66" i="52"/>
  <c r="AB66" i="52"/>
  <c r="AA73" i="52"/>
  <c r="Z73" i="52"/>
  <c r="AC73" i="52"/>
  <c r="AB73" i="52"/>
  <c r="AA58" i="52"/>
  <c r="Z58" i="52"/>
  <c r="AC58" i="52"/>
  <c r="AB58" i="52"/>
  <c r="AB15" i="52"/>
  <c r="AA15" i="52"/>
  <c r="Z15" i="52"/>
  <c r="AC15" i="52"/>
  <c r="Z22" i="52"/>
  <c r="AC22" i="52"/>
  <c r="AB22" i="52"/>
  <c r="AA22" i="52"/>
  <c r="AA29" i="52"/>
  <c r="Z29" i="52"/>
  <c r="AC29" i="52"/>
  <c r="AB29" i="52"/>
  <c r="AA79" i="52"/>
  <c r="Z79" i="52"/>
  <c r="AC79" i="52"/>
  <c r="AB79" i="52"/>
  <c r="AA86" i="52"/>
  <c r="Z86" i="52"/>
  <c r="AC86" i="52"/>
  <c r="AB86" i="52"/>
  <c r="AA94" i="52"/>
  <c r="Z94" i="52"/>
  <c r="AC94" i="52"/>
  <c r="AB94" i="52"/>
  <c r="AA93" i="52"/>
  <c r="Z93" i="52"/>
  <c r="AC93" i="52"/>
  <c r="AB93" i="52"/>
  <c r="AA12" i="52"/>
  <c r="Z12" i="52"/>
  <c r="AC12" i="52"/>
  <c r="AB12" i="52"/>
  <c r="AA28" i="52"/>
  <c r="Z28" i="52"/>
  <c r="AC28" i="52"/>
  <c r="AB28" i="52"/>
  <c r="AA44" i="52"/>
  <c r="Z44" i="52"/>
  <c r="AC44" i="52"/>
  <c r="AB44" i="52"/>
  <c r="AA60" i="52"/>
  <c r="Z60" i="52"/>
  <c r="AC60" i="52"/>
  <c r="AB60" i="52"/>
  <c r="AA76" i="52"/>
  <c r="Z76" i="52"/>
  <c r="AC76" i="52"/>
  <c r="AB76" i="52"/>
  <c r="AA92" i="52"/>
  <c r="Z92" i="52"/>
  <c r="AC92" i="52"/>
  <c r="AB92" i="52"/>
  <c r="AA26" i="52"/>
  <c r="Z26" i="52"/>
  <c r="AC26" i="52"/>
  <c r="AB26" i="52"/>
  <c r="AA55" i="52"/>
  <c r="Z55" i="52"/>
  <c r="AC55" i="52"/>
  <c r="AB55" i="52"/>
  <c r="AA62" i="52"/>
  <c r="AC62" i="52"/>
  <c r="AB62" i="52"/>
  <c r="Z62" i="52"/>
  <c r="AA69" i="52"/>
  <c r="Z69" i="52"/>
  <c r="AC69" i="52"/>
  <c r="AB69" i="52"/>
  <c r="AA65" i="52"/>
  <c r="AC65" i="52"/>
  <c r="Z65" i="52"/>
  <c r="AB65" i="52"/>
  <c r="AA95" i="52"/>
  <c r="Z95" i="52"/>
  <c r="AC95" i="52"/>
  <c r="AB95" i="52"/>
  <c r="AB11" i="52"/>
  <c r="AA11" i="52"/>
  <c r="Z11" i="52"/>
  <c r="AC11" i="52"/>
  <c r="AC18" i="52"/>
  <c r="AB18" i="52"/>
  <c r="AA18" i="52"/>
  <c r="Z18" i="52"/>
  <c r="AA25" i="52"/>
  <c r="Z25" i="52"/>
  <c r="AC25" i="52"/>
  <c r="AB25" i="52"/>
  <c r="AA75" i="52"/>
  <c r="Z75" i="52"/>
  <c r="AC75" i="52"/>
  <c r="AB75" i="52"/>
  <c r="AA82" i="52"/>
  <c r="Z82" i="52"/>
  <c r="AC82" i="52"/>
  <c r="AB82" i="52"/>
  <c r="AA89" i="52"/>
  <c r="Z89" i="52"/>
  <c r="AC89" i="52"/>
  <c r="AB89" i="52"/>
  <c r="AA99" i="52"/>
  <c r="Z99" i="52"/>
  <c r="AC99" i="52"/>
  <c r="AB99" i="52"/>
  <c r="AB19" i="52"/>
  <c r="AA19" i="52"/>
  <c r="Z19" i="52"/>
  <c r="AC19" i="52"/>
  <c r="AA42" i="52"/>
  <c r="Z42" i="52"/>
  <c r="AC42" i="52"/>
  <c r="AB42" i="52"/>
  <c r="AA31" i="52"/>
  <c r="Z31" i="52"/>
  <c r="AC31" i="52"/>
  <c r="AB31" i="52"/>
  <c r="AA38" i="52"/>
  <c r="Z38" i="52"/>
  <c r="AC38" i="52"/>
  <c r="AB38" i="52"/>
  <c r="AA45" i="52"/>
  <c r="Z45" i="52"/>
  <c r="AC45" i="52"/>
  <c r="AB45" i="52"/>
  <c r="AA8" i="52"/>
  <c r="Z8" i="52"/>
  <c r="AC8" i="52"/>
  <c r="AB8" i="52"/>
  <c r="AA24" i="52"/>
  <c r="AB24" i="52"/>
  <c r="AC24" i="52"/>
  <c r="Z24" i="52"/>
  <c r="AA40" i="52"/>
  <c r="Z40" i="52"/>
  <c r="AC40" i="52"/>
  <c r="AB40" i="52"/>
  <c r="AA56" i="52"/>
  <c r="Z56" i="52"/>
  <c r="AC56" i="52"/>
  <c r="AB56" i="52"/>
  <c r="AA72" i="52"/>
  <c r="Z72" i="52"/>
  <c r="AC72" i="52"/>
  <c r="AB72" i="52"/>
  <c r="AA88" i="52"/>
  <c r="Z88" i="52"/>
  <c r="AC88" i="52"/>
  <c r="AB88" i="52"/>
  <c r="AC15" i="51"/>
  <c r="AB15" i="51"/>
  <c r="AA15" i="51"/>
  <c r="Z15" i="51"/>
  <c r="AA47" i="51"/>
  <c r="Z47" i="51"/>
  <c r="AC47" i="51"/>
  <c r="AB47" i="51"/>
  <c r="AA79" i="51"/>
  <c r="Z79" i="51"/>
  <c r="AC79" i="51"/>
  <c r="AB79" i="51"/>
  <c r="AA34" i="51"/>
  <c r="Z34" i="51"/>
  <c r="AC34" i="51"/>
  <c r="AB34" i="51"/>
  <c r="AA66" i="51"/>
  <c r="Z66" i="51"/>
  <c r="AC66" i="51"/>
  <c r="AB66" i="51"/>
  <c r="AA98" i="51"/>
  <c r="Z98" i="51"/>
  <c r="AC98" i="51"/>
  <c r="AB98" i="51"/>
  <c r="AC11" i="51"/>
  <c r="AB11" i="51"/>
  <c r="AA11" i="51"/>
  <c r="Z11" i="51"/>
  <c r="AA43" i="51"/>
  <c r="Z43" i="51"/>
  <c r="AC43" i="51"/>
  <c r="AB43" i="51"/>
  <c r="AA75" i="51"/>
  <c r="Z75" i="51"/>
  <c r="AC75" i="51"/>
  <c r="AB75" i="51"/>
  <c r="AA38" i="51"/>
  <c r="Z38" i="51"/>
  <c r="AC38" i="51"/>
  <c r="AB38" i="51"/>
  <c r="AA70" i="51"/>
  <c r="Z70" i="51"/>
  <c r="AC70" i="51"/>
  <c r="AB70" i="51"/>
  <c r="AA9" i="51"/>
  <c r="AC9" i="51"/>
  <c r="Z9" i="51"/>
  <c r="AB9" i="51"/>
  <c r="AA25" i="51"/>
  <c r="Z25" i="51"/>
  <c r="AC25" i="51"/>
  <c r="AB25" i="51"/>
  <c r="AA41" i="51"/>
  <c r="AC41" i="51"/>
  <c r="AB41" i="51"/>
  <c r="Z41" i="51"/>
  <c r="AA57" i="51"/>
  <c r="Z57" i="51"/>
  <c r="AC57" i="51"/>
  <c r="AB57" i="51"/>
  <c r="AA73" i="51"/>
  <c r="Z73" i="51"/>
  <c r="AC73" i="51"/>
  <c r="AB73" i="51"/>
  <c r="AA89" i="51"/>
  <c r="Z89" i="51"/>
  <c r="AC89" i="51"/>
  <c r="AB89" i="51"/>
  <c r="Z8" i="51"/>
  <c r="AA8" i="51"/>
  <c r="AC8" i="51"/>
  <c r="AB8" i="51"/>
  <c r="AA24" i="51"/>
  <c r="Z24" i="51"/>
  <c r="AC24" i="51"/>
  <c r="AB24" i="51"/>
  <c r="AA40" i="51"/>
  <c r="AC40" i="51"/>
  <c r="AB40" i="51"/>
  <c r="Z40" i="51"/>
  <c r="AA56" i="51"/>
  <c r="Z56" i="51"/>
  <c r="AC56" i="51"/>
  <c r="AB56" i="51"/>
  <c r="AA72" i="51"/>
  <c r="Z72" i="51"/>
  <c r="AC72" i="51"/>
  <c r="AB72" i="51"/>
  <c r="AA88" i="51"/>
  <c r="Z88" i="51"/>
  <c r="AC88" i="51"/>
  <c r="AB88" i="51"/>
  <c r="AA7" i="51"/>
  <c r="Z7" i="51"/>
  <c r="AB7" i="51"/>
  <c r="AC7" i="51"/>
  <c r="AA39" i="51"/>
  <c r="AC39" i="51"/>
  <c r="AB39" i="51"/>
  <c r="Z39" i="51"/>
  <c r="AA71" i="51"/>
  <c r="Z71" i="51"/>
  <c r="AC71" i="51"/>
  <c r="AB71" i="51"/>
  <c r="AA26" i="51"/>
  <c r="Z26" i="51"/>
  <c r="AC26" i="51"/>
  <c r="AB26" i="51"/>
  <c r="AA58" i="51"/>
  <c r="Z58" i="51"/>
  <c r="AC58" i="51"/>
  <c r="AB58" i="51"/>
  <c r="AA90" i="51"/>
  <c r="Z90" i="51"/>
  <c r="AC90" i="51"/>
  <c r="AB90" i="51"/>
  <c r="AA35" i="51"/>
  <c r="Z35" i="51"/>
  <c r="AC35" i="51"/>
  <c r="AB35" i="51"/>
  <c r="AA67" i="51"/>
  <c r="Z67" i="51"/>
  <c r="AC67" i="51"/>
  <c r="AB67" i="51"/>
  <c r="AA99" i="51"/>
  <c r="Z99" i="51"/>
  <c r="AC99" i="51"/>
  <c r="AB99" i="51"/>
  <c r="AA30" i="51"/>
  <c r="Z30" i="51"/>
  <c r="AC30" i="51"/>
  <c r="AB30" i="51"/>
  <c r="Z62" i="51"/>
  <c r="AC62" i="51"/>
  <c r="AB62" i="51"/>
  <c r="AA62" i="51"/>
  <c r="AA94" i="51"/>
  <c r="Z94" i="51"/>
  <c r="AC94" i="51"/>
  <c r="AB94" i="51"/>
  <c r="AA21" i="51"/>
  <c r="Z21" i="51"/>
  <c r="AC21" i="51"/>
  <c r="AB21" i="51"/>
  <c r="AA37" i="51"/>
  <c r="Z37" i="51"/>
  <c r="AC37" i="51"/>
  <c r="AB37" i="51"/>
  <c r="AA53" i="51"/>
  <c r="Z53" i="51"/>
  <c r="AC53" i="51"/>
  <c r="AB53" i="51"/>
  <c r="AA69" i="51"/>
  <c r="Z69" i="51"/>
  <c r="AC69" i="51"/>
  <c r="AB69" i="51"/>
  <c r="AA85" i="51"/>
  <c r="Z85" i="51"/>
  <c r="AC85" i="51"/>
  <c r="AB85" i="51"/>
  <c r="AA101" i="51"/>
  <c r="Z101" i="51"/>
  <c r="AC101" i="51"/>
  <c r="AB101" i="51"/>
  <c r="AB20" i="51"/>
  <c r="AA20" i="51"/>
  <c r="Z20" i="51"/>
  <c r="AC20" i="51"/>
  <c r="AA36" i="51"/>
  <c r="Z36" i="51"/>
  <c r="AC36" i="51"/>
  <c r="AB36" i="51"/>
  <c r="AA52" i="51"/>
  <c r="Z52" i="51"/>
  <c r="AC52" i="51"/>
  <c r="AB52" i="51"/>
  <c r="AA68" i="51"/>
  <c r="Z68" i="51"/>
  <c r="AC68" i="51"/>
  <c r="AB68" i="51"/>
  <c r="AA84" i="51"/>
  <c r="Z84" i="51"/>
  <c r="AC84" i="51"/>
  <c r="AB84" i="51"/>
  <c r="AA100" i="51"/>
  <c r="Z100" i="51"/>
  <c r="AC100" i="51"/>
  <c r="AB100" i="51"/>
  <c r="AA31" i="51"/>
  <c r="Z31" i="51"/>
  <c r="AC31" i="51"/>
  <c r="AB31" i="51"/>
  <c r="AA63" i="51"/>
  <c r="Z63" i="51"/>
  <c r="AC63" i="51"/>
  <c r="AB63" i="51"/>
  <c r="AA95" i="51"/>
  <c r="Z95" i="51"/>
  <c r="AC95" i="51"/>
  <c r="AB95" i="51"/>
  <c r="Z18" i="51"/>
  <c r="AC18" i="51"/>
  <c r="AB18" i="51"/>
  <c r="AA18" i="51"/>
  <c r="AA50" i="51"/>
  <c r="Z50" i="51"/>
  <c r="AC50" i="51"/>
  <c r="AB50" i="51"/>
  <c r="AA82" i="51"/>
  <c r="Z82" i="51"/>
  <c r="AC82" i="51"/>
  <c r="AB82" i="51"/>
  <c r="AA27" i="51"/>
  <c r="Z27" i="51"/>
  <c r="AC27" i="51"/>
  <c r="AB27" i="51"/>
  <c r="AA59" i="51"/>
  <c r="Z59" i="51"/>
  <c r="AC59" i="51"/>
  <c r="AB59" i="51"/>
  <c r="AA91" i="51"/>
  <c r="Z91" i="51"/>
  <c r="AC91" i="51"/>
  <c r="AB91" i="51"/>
  <c r="AA22" i="51"/>
  <c r="Z22" i="51"/>
  <c r="AC22" i="51"/>
  <c r="AB22" i="51"/>
  <c r="AA54" i="51"/>
  <c r="Z54" i="51"/>
  <c r="AC54" i="51"/>
  <c r="AB54" i="51"/>
  <c r="AA86" i="51"/>
  <c r="Z86" i="51"/>
  <c r="AC86" i="51"/>
  <c r="AB86" i="51"/>
  <c r="AA17" i="51"/>
  <c r="Z17" i="51"/>
  <c r="AC17" i="51"/>
  <c r="AB17" i="51"/>
  <c r="AA33" i="51"/>
  <c r="Z33" i="51"/>
  <c r="AC33" i="51"/>
  <c r="AB33" i="51"/>
  <c r="AA49" i="51"/>
  <c r="Z49" i="51"/>
  <c r="AC49" i="51"/>
  <c r="AB49" i="51"/>
  <c r="AA65" i="51"/>
  <c r="Z65" i="51"/>
  <c r="AC65" i="51"/>
  <c r="AB65" i="51"/>
  <c r="AA81" i="51"/>
  <c r="Z81" i="51"/>
  <c r="AC81" i="51"/>
  <c r="AB81" i="51"/>
  <c r="AA97" i="51"/>
  <c r="Z97" i="51"/>
  <c r="AC97" i="51"/>
  <c r="AB97" i="51"/>
  <c r="AB16" i="51"/>
  <c r="AA16" i="51"/>
  <c r="Z16" i="51"/>
  <c r="AC16" i="51"/>
  <c r="AA32" i="51"/>
  <c r="Z32" i="51"/>
  <c r="AC32" i="51"/>
  <c r="AB32" i="51"/>
  <c r="AA48" i="51"/>
  <c r="Z48" i="51"/>
  <c r="AC48" i="51"/>
  <c r="AB48" i="51"/>
  <c r="AA64" i="51"/>
  <c r="Z64" i="51"/>
  <c r="AC64" i="51"/>
  <c r="AB64" i="51"/>
  <c r="AA80" i="51"/>
  <c r="Z80" i="51"/>
  <c r="AC80" i="51"/>
  <c r="AB80" i="51"/>
  <c r="AA96" i="51"/>
  <c r="Z96" i="51"/>
  <c r="AC96" i="51"/>
  <c r="AB96" i="51"/>
  <c r="AA23" i="51"/>
  <c r="Z23" i="51"/>
  <c r="AC23" i="51"/>
  <c r="AB23" i="51"/>
  <c r="AA55" i="51"/>
  <c r="Z55" i="51"/>
  <c r="AC55" i="51"/>
  <c r="AB55" i="51"/>
  <c r="AA87" i="51"/>
  <c r="Z87" i="51"/>
  <c r="AC87" i="51"/>
  <c r="AB87" i="51"/>
  <c r="Z10" i="51"/>
  <c r="AC10" i="51"/>
  <c r="AB10" i="51"/>
  <c r="AA10" i="51"/>
  <c r="AA42" i="51"/>
  <c r="AC42" i="51"/>
  <c r="AB42" i="51"/>
  <c r="Z42" i="51"/>
  <c r="AA74" i="51"/>
  <c r="Z74" i="51"/>
  <c r="AC74" i="51"/>
  <c r="AB74" i="51"/>
  <c r="AC19" i="51"/>
  <c r="AB19" i="51"/>
  <c r="AA19" i="51"/>
  <c r="Z19" i="51"/>
  <c r="AA51" i="51"/>
  <c r="Z51" i="51"/>
  <c r="AC51" i="51"/>
  <c r="AB51" i="51"/>
  <c r="AA83" i="51"/>
  <c r="Z83" i="51"/>
  <c r="AC83" i="51"/>
  <c r="AB83" i="51"/>
  <c r="Z14" i="51"/>
  <c r="AC14" i="51"/>
  <c r="AB14" i="51"/>
  <c r="AA14" i="51"/>
  <c r="AA46" i="51"/>
  <c r="Z46" i="51"/>
  <c r="AC46" i="51"/>
  <c r="AB46" i="51"/>
  <c r="AA78" i="51"/>
  <c r="Z78" i="51"/>
  <c r="AC78" i="51"/>
  <c r="AB78" i="51"/>
  <c r="AA13" i="51"/>
  <c r="Z13" i="51"/>
  <c r="AC13" i="51"/>
  <c r="AB13" i="51"/>
  <c r="AA29" i="51"/>
  <c r="Z29" i="51"/>
  <c r="AC29" i="51"/>
  <c r="AB29" i="51"/>
  <c r="AA45" i="51"/>
  <c r="Z45" i="51"/>
  <c r="AC45" i="51"/>
  <c r="AB45" i="51"/>
  <c r="Z61" i="51"/>
  <c r="AB61" i="51"/>
  <c r="AA61" i="51"/>
  <c r="AC61" i="51"/>
  <c r="AA77" i="51"/>
  <c r="Z77" i="51"/>
  <c r="AC77" i="51"/>
  <c r="AB77" i="51"/>
  <c r="AA93" i="51"/>
  <c r="Z93" i="51"/>
  <c r="AC93" i="51"/>
  <c r="AB93" i="51"/>
  <c r="AB12" i="51"/>
  <c r="AA12" i="51"/>
  <c r="Z12" i="51"/>
  <c r="AC12" i="51"/>
  <c r="AA28" i="51"/>
  <c r="Z28" i="51"/>
  <c r="AC28" i="51"/>
  <c r="AB28" i="51"/>
  <c r="AA44" i="51"/>
  <c r="Z44" i="51"/>
  <c r="AC44" i="51"/>
  <c r="AB44" i="51"/>
  <c r="AA60" i="51"/>
  <c r="Z60" i="51"/>
  <c r="AC60" i="51"/>
  <c r="AB60" i="51"/>
  <c r="AA76" i="51"/>
  <c r="Z76" i="51"/>
  <c r="AC76" i="51"/>
  <c r="AB76" i="51"/>
  <c r="AA92" i="51"/>
  <c r="Z92" i="51"/>
  <c r="AC92" i="51"/>
  <c r="AB92" i="51"/>
  <c r="AA34" i="50"/>
  <c r="Z34" i="50"/>
  <c r="AC34" i="50"/>
  <c r="AB34" i="50"/>
  <c r="AC11" i="50"/>
  <c r="AB11" i="50"/>
  <c r="AA11" i="50"/>
  <c r="Z11" i="50"/>
  <c r="AA75" i="50"/>
  <c r="Z75" i="50"/>
  <c r="AC75" i="50"/>
  <c r="AB75" i="50"/>
  <c r="AB46" i="50"/>
  <c r="AA46" i="50"/>
  <c r="Z46" i="50"/>
  <c r="AC46" i="50"/>
  <c r="AA78" i="50"/>
  <c r="Z78" i="50"/>
  <c r="AC78" i="50"/>
  <c r="AB78" i="50"/>
  <c r="AA13" i="50"/>
  <c r="Z13" i="50"/>
  <c r="AC13" i="50"/>
  <c r="AB13" i="50"/>
  <c r="AB45" i="50"/>
  <c r="AA45" i="50"/>
  <c r="Z45" i="50"/>
  <c r="AC45" i="50"/>
  <c r="AA61" i="50"/>
  <c r="AC61" i="50"/>
  <c r="AB61" i="50"/>
  <c r="Z61" i="50"/>
  <c r="AB12" i="50"/>
  <c r="AA12" i="50"/>
  <c r="Z12" i="50"/>
  <c r="AC12" i="50"/>
  <c r="AA28" i="50"/>
  <c r="Z28" i="50"/>
  <c r="AC28" i="50"/>
  <c r="AB28" i="50"/>
  <c r="AA76" i="50"/>
  <c r="Z76" i="50"/>
  <c r="AC76" i="50"/>
  <c r="AB76" i="50"/>
  <c r="AA92" i="50"/>
  <c r="Z92" i="50"/>
  <c r="AC92" i="50"/>
  <c r="AB92" i="50"/>
  <c r="AA87" i="50"/>
  <c r="Z87" i="50"/>
  <c r="AC87" i="50"/>
  <c r="AB87" i="50"/>
  <c r="Z10" i="50"/>
  <c r="AC10" i="50"/>
  <c r="AB10" i="50"/>
  <c r="AA10" i="50"/>
  <c r="AA95" i="50"/>
  <c r="Z95" i="50"/>
  <c r="AC95" i="50"/>
  <c r="AB95" i="50"/>
  <c r="AB58" i="50"/>
  <c r="AA58" i="50"/>
  <c r="Z58" i="50"/>
  <c r="AC58" i="50"/>
  <c r="AA82" i="50"/>
  <c r="Z82" i="50"/>
  <c r="AC82" i="50"/>
  <c r="AB82" i="50"/>
  <c r="AA98" i="50"/>
  <c r="Z98" i="50"/>
  <c r="AC98" i="50"/>
  <c r="AB98" i="50"/>
  <c r="AA67" i="50"/>
  <c r="Z67" i="50"/>
  <c r="AC67" i="50"/>
  <c r="AB67" i="50"/>
  <c r="AB38" i="50"/>
  <c r="AA38" i="50"/>
  <c r="Z38" i="50"/>
  <c r="AC38" i="50"/>
  <c r="AB41" i="50"/>
  <c r="AA41" i="50"/>
  <c r="Z41" i="50"/>
  <c r="AC41" i="50"/>
  <c r="AB57" i="50"/>
  <c r="AA57" i="50"/>
  <c r="Z57" i="50"/>
  <c r="AC57" i="50"/>
  <c r="AB8" i="50"/>
  <c r="AA8" i="50"/>
  <c r="Z8" i="50"/>
  <c r="AC8" i="50"/>
  <c r="AB40" i="50"/>
  <c r="AA40" i="50"/>
  <c r="Z40" i="50"/>
  <c r="AC40" i="50"/>
  <c r="AB56" i="50"/>
  <c r="AA56" i="50"/>
  <c r="Z56" i="50"/>
  <c r="AC56" i="50"/>
  <c r="AB55" i="50"/>
  <c r="AA55" i="50"/>
  <c r="Z55" i="50"/>
  <c r="AC55" i="50"/>
  <c r="AA71" i="50"/>
  <c r="Z71" i="50"/>
  <c r="AC71" i="50"/>
  <c r="AB71" i="50"/>
  <c r="AA63" i="50"/>
  <c r="Z63" i="50"/>
  <c r="AC63" i="50"/>
  <c r="AB63" i="50"/>
  <c r="AA79" i="50"/>
  <c r="Z79" i="50"/>
  <c r="AC79" i="50"/>
  <c r="AB79" i="50"/>
  <c r="AA27" i="50"/>
  <c r="Z27" i="50"/>
  <c r="AC27" i="50"/>
  <c r="AB27" i="50"/>
  <c r="AB59" i="50"/>
  <c r="AA59" i="50"/>
  <c r="Z59" i="50"/>
  <c r="AC59" i="50"/>
  <c r="AA91" i="50"/>
  <c r="Z91" i="50"/>
  <c r="AC91" i="50"/>
  <c r="AB91" i="50"/>
  <c r="AA90" i="50"/>
  <c r="Z90" i="50"/>
  <c r="AC90" i="50"/>
  <c r="AB90" i="50"/>
  <c r="AA30" i="50"/>
  <c r="Z30" i="50"/>
  <c r="AC30" i="50"/>
  <c r="AB30" i="50"/>
  <c r="AA62" i="50"/>
  <c r="Z62" i="50"/>
  <c r="AC62" i="50"/>
  <c r="AB62" i="50"/>
  <c r="AA94" i="50"/>
  <c r="Z94" i="50"/>
  <c r="AC94" i="50"/>
  <c r="AB94" i="50"/>
  <c r="AA21" i="50"/>
  <c r="Z21" i="50"/>
  <c r="AC21" i="50"/>
  <c r="AB21" i="50"/>
  <c r="AB37" i="50"/>
  <c r="AA37" i="50"/>
  <c r="Z37" i="50"/>
  <c r="AC37" i="50"/>
  <c r="AB53" i="50"/>
  <c r="AA53" i="50"/>
  <c r="Z53" i="50"/>
  <c r="AC53" i="50"/>
  <c r="AA69" i="50"/>
  <c r="Z69" i="50"/>
  <c r="AC69" i="50"/>
  <c r="AB69" i="50"/>
  <c r="AA85" i="50"/>
  <c r="Z85" i="50"/>
  <c r="AC85" i="50"/>
  <c r="AB85" i="50"/>
  <c r="AA101" i="50"/>
  <c r="Z101" i="50"/>
  <c r="AC101" i="50"/>
  <c r="AB101" i="50"/>
  <c r="AB20" i="50"/>
  <c r="AA20" i="50"/>
  <c r="Z20" i="50"/>
  <c r="AC20" i="50"/>
  <c r="AB36" i="50"/>
  <c r="AA36" i="50"/>
  <c r="Z36" i="50"/>
  <c r="AC36" i="50"/>
  <c r="AB52" i="50"/>
  <c r="AA52" i="50"/>
  <c r="Z52" i="50"/>
  <c r="AC52" i="50"/>
  <c r="AA68" i="50"/>
  <c r="Z68" i="50"/>
  <c r="AC68" i="50"/>
  <c r="AB68" i="50"/>
  <c r="AA84" i="50"/>
  <c r="Z84" i="50"/>
  <c r="AC84" i="50"/>
  <c r="AB84" i="50"/>
  <c r="AA100" i="50"/>
  <c r="Z100" i="50"/>
  <c r="AC100" i="50"/>
  <c r="AB100" i="50"/>
  <c r="AA23" i="50"/>
  <c r="Z23" i="50"/>
  <c r="AC23" i="50"/>
  <c r="AB23" i="50"/>
  <c r="AA31" i="50"/>
  <c r="Z31" i="50"/>
  <c r="AC31" i="50"/>
  <c r="AB31" i="50"/>
  <c r="AA26" i="50"/>
  <c r="Z26" i="50"/>
  <c r="AC26" i="50"/>
  <c r="AB26" i="50"/>
  <c r="AB43" i="50"/>
  <c r="AA43" i="50"/>
  <c r="Z43" i="50"/>
  <c r="AC43" i="50"/>
  <c r="Z14" i="50"/>
  <c r="AC14" i="50"/>
  <c r="AB14" i="50"/>
  <c r="AA14" i="50"/>
  <c r="AA29" i="50"/>
  <c r="Z29" i="50"/>
  <c r="AC29" i="50"/>
  <c r="AB29" i="50"/>
  <c r="AA77" i="50"/>
  <c r="Z77" i="50"/>
  <c r="AC77" i="50"/>
  <c r="AB77" i="50"/>
  <c r="AA93" i="50"/>
  <c r="Z93" i="50"/>
  <c r="AC93" i="50"/>
  <c r="AB93" i="50"/>
  <c r="AB44" i="50"/>
  <c r="AA44" i="50"/>
  <c r="Z44" i="50"/>
  <c r="AC44" i="50"/>
  <c r="AB60" i="50"/>
  <c r="AA60" i="50"/>
  <c r="Z60" i="50"/>
  <c r="AC60" i="50"/>
  <c r="AC7" i="50"/>
  <c r="AB7" i="50"/>
  <c r="AA7" i="50"/>
  <c r="Z7" i="50"/>
  <c r="AC15" i="50"/>
  <c r="AB15" i="50"/>
  <c r="AA15" i="50"/>
  <c r="Z15" i="50"/>
  <c r="Z18" i="50"/>
  <c r="AC18" i="50"/>
  <c r="AB18" i="50"/>
  <c r="AA18" i="50"/>
  <c r="AB35" i="50"/>
  <c r="AA35" i="50"/>
  <c r="AC35" i="50"/>
  <c r="Z35" i="50"/>
  <c r="AA99" i="50"/>
  <c r="Z99" i="50"/>
  <c r="AC99" i="50"/>
  <c r="AB99" i="50"/>
  <c r="AA66" i="50"/>
  <c r="Z66" i="50"/>
  <c r="AC66" i="50"/>
  <c r="AB66" i="50"/>
  <c r="AA70" i="50"/>
  <c r="Z70" i="50"/>
  <c r="AC70" i="50"/>
  <c r="AB70" i="50"/>
  <c r="AA9" i="50"/>
  <c r="Z9" i="50"/>
  <c r="AC9" i="50"/>
  <c r="AB9" i="50"/>
  <c r="AA25" i="50"/>
  <c r="Z25" i="50"/>
  <c r="AC25" i="50"/>
  <c r="AB25" i="50"/>
  <c r="AA73" i="50"/>
  <c r="Z73" i="50"/>
  <c r="AC73" i="50"/>
  <c r="AB73" i="50"/>
  <c r="AA89" i="50"/>
  <c r="Z89" i="50"/>
  <c r="AC89" i="50"/>
  <c r="AB89" i="50"/>
  <c r="AA24" i="50"/>
  <c r="Z24" i="50"/>
  <c r="AC24" i="50"/>
  <c r="AB24" i="50"/>
  <c r="AA72" i="50"/>
  <c r="Z72" i="50"/>
  <c r="AC72" i="50"/>
  <c r="AB72" i="50"/>
  <c r="AA88" i="50"/>
  <c r="Z88" i="50"/>
  <c r="AC88" i="50"/>
  <c r="AB88" i="50"/>
  <c r="AB39" i="50"/>
  <c r="AA39" i="50"/>
  <c r="Z39" i="50"/>
  <c r="AC39" i="50"/>
  <c r="AB47" i="50"/>
  <c r="AA47" i="50"/>
  <c r="Z47" i="50"/>
  <c r="AC47" i="50"/>
  <c r="AB42" i="50"/>
  <c r="AA42" i="50"/>
  <c r="Z42" i="50"/>
  <c r="AC42" i="50"/>
  <c r="AB50" i="50"/>
  <c r="AA50" i="50"/>
  <c r="Z50" i="50"/>
  <c r="AC50" i="50"/>
  <c r="AC19" i="50"/>
  <c r="AB19" i="50"/>
  <c r="AA19" i="50"/>
  <c r="Z19" i="50"/>
  <c r="AB51" i="50"/>
  <c r="AA51" i="50"/>
  <c r="Z51" i="50"/>
  <c r="AC51" i="50"/>
  <c r="AA83" i="50"/>
  <c r="Z83" i="50"/>
  <c r="AC83" i="50"/>
  <c r="AB83" i="50"/>
  <c r="AA74" i="50"/>
  <c r="Z74" i="50"/>
  <c r="AC74" i="50"/>
  <c r="AB74" i="50"/>
  <c r="AA22" i="50"/>
  <c r="Z22" i="50"/>
  <c r="AC22" i="50"/>
  <c r="AB22" i="50"/>
  <c r="AB54" i="50"/>
  <c r="AA54" i="50"/>
  <c r="Z54" i="50"/>
  <c r="AC54" i="50"/>
  <c r="AA86" i="50"/>
  <c r="Z86" i="50"/>
  <c r="AC86" i="50"/>
  <c r="AB86" i="50"/>
  <c r="AA17" i="50"/>
  <c r="Z17" i="50"/>
  <c r="AC17" i="50"/>
  <c r="AB17" i="50"/>
  <c r="AA33" i="50"/>
  <c r="Z33" i="50"/>
  <c r="AC33" i="50"/>
  <c r="AB33" i="50"/>
  <c r="AB49" i="50"/>
  <c r="AA49" i="50"/>
  <c r="Z49" i="50"/>
  <c r="AC49" i="50"/>
  <c r="AA65" i="50"/>
  <c r="Z65" i="50"/>
  <c r="AC65" i="50"/>
  <c r="AB65" i="50"/>
  <c r="AA81" i="50"/>
  <c r="Z81" i="50"/>
  <c r="AC81" i="50"/>
  <c r="AB81" i="50"/>
  <c r="AA97" i="50"/>
  <c r="Z97" i="50"/>
  <c r="AC97" i="50"/>
  <c r="AB97" i="50"/>
  <c r="AB16" i="50"/>
  <c r="AA16" i="50"/>
  <c r="Z16" i="50"/>
  <c r="AC16" i="50"/>
  <c r="AA32" i="50"/>
  <c r="Z32" i="50"/>
  <c r="AC32" i="50"/>
  <c r="AB32" i="50"/>
  <c r="AB48" i="50"/>
  <c r="AA48" i="50"/>
  <c r="Z48" i="50"/>
  <c r="AC48" i="50"/>
  <c r="AA64" i="50"/>
  <c r="Z64" i="50"/>
  <c r="AC64" i="50"/>
  <c r="AB64" i="50"/>
  <c r="AA80" i="50"/>
  <c r="Z80" i="50"/>
  <c r="AC80" i="50"/>
  <c r="AB80" i="50"/>
  <c r="AA96" i="50"/>
  <c r="Z96" i="50"/>
  <c r="AC96" i="50"/>
  <c r="AB96" i="50"/>
  <c r="AB19" i="49"/>
  <c r="AC19" i="49"/>
  <c r="AA19" i="49"/>
  <c r="Z19" i="49"/>
  <c r="AA83" i="49"/>
  <c r="Z83" i="49"/>
  <c r="AB83" i="49"/>
  <c r="AC83" i="49"/>
  <c r="AB7" i="49"/>
  <c r="Z7" i="49"/>
  <c r="AA7" i="49"/>
  <c r="AC7" i="49"/>
  <c r="Z47" i="49"/>
  <c r="AC47" i="49"/>
  <c r="AA47" i="49"/>
  <c r="AB47" i="49"/>
  <c r="Z43" i="49"/>
  <c r="AC43" i="49"/>
  <c r="AA43" i="49"/>
  <c r="AB43" i="49"/>
  <c r="AC14" i="49"/>
  <c r="AA14" i="49"/>
  <c r="Z14" i="49"/>
  <c r="AB14" i="49"/>
  <c r="Z30" i="49"/>
  <c r="AC30" i="49"/>
  <c r="AB30" i="49"/>
  <c r="AA30" i="49"/>
  <c r="Z46" i="49"/>
  <c r="AC46" i="49"/>
  <c r="AA46" i="49"/>
  <c r="AB46" i="49"/>
  <c r="AA62" i="49"/>
  <c r="Z62" i="49"/>
  <c r="AC62" i="49"/>
  <c r="AB62" i="49"/>
  <c r="AA78" i="49"/>
  <c r="Z78" i="49"/>
  <c r="AC78" i="49"/>
  <c r="AB78" i="49"/>
  <c r="AA94" i="49"/>
  <c r="Z94" i="49"/>
  <c r="AC94" i="49"/>
  <c r="AB94" i="49"/>
  <c r="Z17" i="49"/>
  <c r="AA17" i="49"/>
  <c r="AC17" i="49"/>
  <c r="AB17" i="49"/>
  <c r="Z33" i="49"/>
  <c r="AB33" i="49"/>
  <c r="AA33" i="49"/>
  <c r="AC33" i="49"/>
  <c r="Z49" i="49"/>
  <c r="AC49" i="49"/>
  <c r="AA49" i="49"/>
  <c r="AB49" i="49"/>
  <c r="AA65" i="49"/>
  <c r="Z65" i="49"/>
  <c r="AB65" i="49"/>
  <c r="AC65" i="49"/>
  <c r="AA81" i="49"/>
  <c r="Z81" i="49"/>
  <c r="AB81" i="49"/>
  <c r="AC81" i="49"/>
  <c r="AA97" i="49"/>
  <c r="Z97" i="49"/>
  <c r="AC97" i="49"/>
  <c r="AB97" i="49"/>
  <c r="AA16" i="49"/>
  <c r="AC16" i="49"/>
  <c r="AB16" i="49"/>
  <c r="Z16" i="49"/>
  <c r="Z32" i="49"/>
  <c r="AC32" i="49"/>
  <c r="AB32" i="49"/>
  <c r="AA32" i="49"/>
  <c r="Z48" i="49"/>
  <c r="AC48" i="49"/>
  <c r="AA48" i="49"/>
  <c r="AB48" i="49"/>
  <c r="AA64" i="49"/>
  <c r="Z64" i="49"/>
  <c r="AC64" i="49"/>
  <c r="AB64" i="49"/>
  <c r="AA80" i="49"/>
  <c r="Z80" i="49"/>
  <c r="AC80" i="49"/>
  <c r="AB80" i="49"/>
  <c r="AA96" i="49"/>
  <c r="Z96" i="49"/>
  <c r="AC96" i="49"/>
  <c r="AB96" i="49"/>
  <c r="Z55" i="49"/>
  <c r="AC55" i="49"/>
  <c r="AA55" i="49"/>
  <c r="AB55" i="49"/>
  <c r="AA67" i="49"/>
  <c r="Z67" i="49"/>
  <c r="AB67" i="49"/>
  <c r="AC67" i="49"/>
  <c r="AA71" i="49"/>
  <c r="Z71" i="49"/>
  <c r="AB71" i="49"/>
  <c r="AC71" i="49"/>
  <c r="Z31" i="49"/>
  <c r="AB31" i="49"/>
  <c r="AA31" i="49"/>
  <c r="AC31" i="49"/>
  <c r="AA95" i="49"/>
  <c r="Z95" i="49"/>
  <c r="AC95" i="49"/>
  <c r="AB95" i="49"/>
  <c r="AA87" i="49"/>
  <c r="Z87" i="49"/>
  <c r="AB87" i="49"/>
  <c r="AC87" i="49"/>
  <c r="Z27" i="49"/>
  <c r="AB27" i="49"/>
  <c r="AA27" i="49"/>
  <c r="AC27" i="49"/>
  <c r="AA91" i="49"/>
  <c r="Z91" i="49"/>
  <c r="AB91" i="49"/>
  <c r="AC91" i="49"/>
  <c r="AC10" i="49"/>
  <c r="Z10" i="49"/>
  <c r="AB10" i="49"/>
  <c r="AA10" i="49"/>
  <c r="Z26" i="49"/>
  <c r="AC26" i="49"/>
  <c r="AB26" i="49"/>
  <c r="AA26" i="49"/>
  <c r="Z42" i="49"/>
  <c r="AC42" i="49"/>
  <c r="AA42" i="49"/>
  <c r="AB42" i="49"/>
  <c r="Z58" i="49"/>
  <c r="AC58" i="49"/>
  <c r="AA58" i="49"/>
  <c r="AB58" i="49"/>
  <c r="AA74" i="49"/>
  <c r="Z74" i="49"/>
  <c r="AC74" i="49"/>
  <c r="AB74" i="49"/>
  <c r="AA90" i="49"/>
  <c r="Z90" i="49"/>
  <c r="AC90" i="49"/>
  <c r="AB90" i="49"/>
  <c r="Z13" i="49"/>
  <c r="AC13" i="49"/>
  <c r="AB13" i="49"/>
  <c r="AA13" i="49"/>
  <c r="Z29" i="49"/>
  <c r="AB29" i="49"/>
  <c r="AA29" i="49"/>
  <c r="AC29" i="49"/>
  <c r="Z45" i="49"/>
  <c r="AC45" i="49"/>
  <c r="AA45" i="49"/>
  <c r="AB45" i="49"/>
  <c r="AA61" i="49"/>
  <c r="Z61" i="49"/>
  <c r="AB61" i="49"/>
  <c r="AC61" i="49"/>
  <c r="AA77" i="49"/>
  <c r="Z77" i="49"/>
  <c r="AB77" i="49"/>
  <c r="AC77" i="49"/>
  <c r="AA93" i="49"/>
  <c r="Z93" i="49"/>
  <c r="AC93" i="49"/>
  <c r="AB93" i="49"/>
  <c r="AA12" i="49"/>
  <c r="AC12" i="49"/>
  <c r="AB12" i="49"/>
  <c r="Z12" i="49"/>
  <c r="Z28" i="49"/>
  <c r="AC28" i="49"/>
  <c r="AB28" i="49"/>
  <c r="AA28" i="49"/>
  <c r="Z44" i="49"/>
  <c r="AC44" i="49"/>
  <c r="AA44" i="49"/>
  <c r="AB44" i="49"/>
  <c r="Z60" i="49"/>
  <c r="AC60" i="49"/>
  <c r="AA60" i="49"/>
  <c r="AB60" i="49"/>
  <c r="AA76" i="49"/>
  <c r="Z76" i="49"/>
  <c r="AC76" i="49"/>
  <c r="AB76" i="49"/>
  <c r="AA92" i="49"/>
  <c r="Z92" i="49"/>
  <c r="AC92" i="49"/>
  <c r="AB92" i="49"/>
  <c r="Z23" i="49"/>
  <c r="AB23" i="49"/>
  <c r="AA23" i="49"/>
  <c r="AC23" i="49"/>
  <c r="Z51" i="49"/>
  <c r="AC51" i="49"/>
  <c r="AA51" i="49"/>
  <c r="AB51" i="49"/>
  <c r="AB15" i="49"/>
  <c r="AC15" i="49"/>
  <c r="AA15" i="49"/>
  <c r="Z15" i="49"/>
  <c r="AA79" i="49"/>
  <c r="Z79" i="49"/>
  <c r="AB79" i="49"/>
  <c r="AC79" i="49"/>
  <c r="AB11" i="49"/>
  <c r="AA11" i="49"/>
  <c r="Z11" i="49"/>
  <c r="AC11" i="49"/>
  <c r="AA75" i="49"/>
  <c r="Z75" i="49"/>
  <c r="AB75" i="49"/>
  <c r="AC75" i="49"/>
  <c r="Z22" i="49"/>
  <c r="AC22" i="49"/>
  <c r="AB22" i="49"/>
  <c r="AA22" i="49"/>
  <c r="Z38" i="49"/>
  <c r="AC38" i="49"/>
  <c r="AB38" i="49"/>
  <c r="AA38" i="49"/>
  <c r="Z54" i="49"/>
  <c r="AC54" i="49"/>
  <c r="AA54" i="49"/>
  <c r="AB54" i="49"/>
  <c r="AA70" i="49"/>
  <c r="Z70" i="49"/>
  <c r="AC70" i="49"/>
  <c r="AB70" i="49"/>
  <c r="AA86" i="49"/>
  <c r="Z86" i="49"/>
  <c r="AC86" i="49"/>
  <c r="AB86" i="49"/>
  <c r="Z9" i="49"/>
  <c r="AC9" i="49"/>
  <c r="AB9" i="49"/>
  <c r="AA9" i="49"/>
  <c r="Z25" i="49"/>
  <c r="AB25" i="49"/>
  <c r="AA25" i="49"/>
  <c r="AC25" i="49"/>
  <c r="Z41" i="49"/>
  <c r="AC41" i="49"/>
  <c r="AA41" i="49"/>
  <c r="AB41" i="49"/>
  <c r="Z57" i="49"/>
  <c r="AC57" i="49"/>
  <c r="AA57" i="49"/>
  <c r="AB57" i="49"/>
  <c r="AA73" i="49"/>
  <c r="Z73" i="49"/>
  <c r="AB73" i="49"/>
  <c r="AC73" i="49"/>
  <c r="AA89" i="49"/>
  <c r="Z89" i="49"/>
  <c r="AB89" i="49"/>
  <c r="AC89" i="49"/>
  <c r="AA8" i="49"/>
  <c r="AB8" i="49"/>
  <c r="AC8" i="49"/>
  <c r="Z8" i="49"/>
  <c r="Z24" i="49"/>
  <c r="AC24" i="49"/>
  <c r="AB24" i="49"/>
  <c r="AA24" i="49"/>
  <c r="Z40" i="49"/>
  <c r="AC40" i="49"/>
  <c r="AA40" i="49"/>
  <c r="AB40" i="49"/>
  <c r="Z56" i="49"/>
  <c r="AC56" i="49"/>
  <c r="AA56" i="49"/>
  <c r="AB56" i="49"/>
  <c r="AA72" i="49"/>
  <c r="Z72" i="49"/>
  <c r="AC72" i="49"/>
  <c r="AB72" i="49"/>
  <c r="AA88" i="49"/>
  <c r="Z88" i="49"/>
  <c r="AC88" i="49"/>
  <c r="AB88" i="49"/>
  <c r="Z39" i="49"/>
  <c r="AB39" i="49"/>
  <c r="AA39" i="49"/>
  <c r="AC39" i="49"/>
  <c r="Z35" i="49"/>
  <c r="AB35" i="49"/>
  <c r="AA35" i="49"/>
  <c r="AC35" i="49"/>
  <c r="AA99" i="49"/>
  <c r="Z99" i="49"/>
  <c r="AC99" i="49"/>
  <c r="AB99" i="49"/>
  <c r="AA63" i="49"/>
  <c r="Z63" i="49"/>
  <c r="AB63" i="49"/>
  <c r="AC63" i="49"/>
  <c r="Z59" i="49"/>
  <c r="AC59" i="49"/>
  <c r="AA59" i="49"/>
  <c r="AB59" i="49"/>
  <c r="AC18" i="49"/>
  <c r="AB18" i="49"/>
  <c r="AA18" i="49"/>
  <c r="Z18" i="49"/>
  <c r="Z34" i="49"/>
  <c r="AC34" i="49"/>
  <c r="AB34" i="49"/>
  <c r="AA34" i="49"/>
  <c r="Z50" i="49"/>
  <c r="AC50" i="49"/>
  <c r="AA50" i="49"/>
  <c r="AB50" i="49"/>
  <c r="AA66" i="49"/>
  <c r="Z66" i="49"/>
  <c r="AC66" i="49"/>
  <c r="AB66" i="49"/>
  <c r="AA82" i="49"/>
  <c r="Z82" i="49"/>
  <c r="AC82" i="49"/>
  <c r="AB82" i="49"/>
  <c r="AA98" i="49"/>
  <c r="Z98" i="49"/>
  <c r="AC98" i="49"/>
  <c r="AB98" i="49"/>
  <c r="Z21" i="49"/>
  <c r="AB21" i="49"/>
  <c r="AA21" i="49"/>
  <c r="AC21" i="49"/>
  <c r="Z37" i="49"/>
  <c r="AB37" i="49"/>
  <c r="AA37" i="49"/>
  <c r="AC37" i="49"/>
  <c r="Z53" i="49"/>
  <c r="AC53" i="49"/>
  <c r="AA53" i="49"/>
  <c r="AB53" i="49"/>
  <c r="AA69" i="49"/>
  <c r="Z69" i="49"/>
  <c r="AB69" i="49"/>
  <c r="AC69" i="49"/>
  <c r="AA85" i="49"/>
  <c r="Z85" i="49"/>
  <c r="AB85" i="49"/>
  <c r="AC85" i="49"/>
  <c r="AA101" i="49"/>
  <c r="Z101" i="49"/>
  <c r="AC101" i="49"/>
  <c r="AB101" i="49"/>
  <c r="AA20" i="49"/>
  <c r="Z20" i="49"/>
  <c r="AC20" i="49"/>
  <c r="AB20" i="49"/>
  <c r="Z36" i="49"/>
  <c r="AC36" i="49"/>
  <c r="AB36" i="49"/>
  <c r="AA36" i="49"/>
  <c r="Z52" i="49"/>
  <c r="AC52" i="49"/>
  <c r="AA52" i="49"/>
  <c r="AB52" i="49"/>
  <c r="AA68" i="49"/>
  <c r="Z68" i="49"/>
  <c r="AC68" i="49"/>
  <c r="AB68" i="49"/>
  <c r="AA84" i="49"/>
  <c r="Z84" i="49"/>
  <c r="AC84" i="49"/>
  <c r="AB84" i="49"/>
  <c r="AA100" i="49"/>
  <c r="Z100" i="49"/>
  <c r="AC100" i="49"/>
  <c r="AB100" i="49"/>
  <c r="AC59" i="48"/>
  <c r="AB59" i="48"/>
  <c r="AA59" i="48"/>
  <c r="Z59" i="48"/>
  <c r="Z23" i="48"/>
  <c r="AC23" i="48"/>
  <c r="AB23" i="48"/>
  <c r="AA23" i="48"/>
  <c r="AA87" i="48"/>
  <c r="Z87" i="48"/>
  <c r="AC87" i="48"/>
  <c r="AB87" i="48"/>
  <c r="AB51" i="48"/>
  <c r="AA51" i="48"/>
  <c r="AC51" i="48"/>
  <c r="Z51" i="48"/>
  <c r="AB15" i="48"/>
  <c r="AA15" i="48"/>
  <c r="Z15" i="48"/>
  <c r="AC15" i="48"/>
  <c r="AA79" i="48"/>
  <c r="Z79" i="48"/>
  <c r="AC79" i="48"/>
  <c r="AB79" i="48"/>
  <c r="AC18" i="48"/>
  <c r="AB18" i="48"/>
  <c r="AA18" i="48"/>
  <c r="Z18" i="48"/>
  <c r="Z34" i="48"/>
  <c r="AC34" i="48"/>
  <c r="AB34" i="48"/>
  <c r="AA34" i="48"/>
  <c r="AB50" i="48"/>
  <c r="AA50" i="48"/>
  <c r="AC50" i="48"/>
  <c r="Z50" i="48"/>
  <c r="AA66" i="48"/>
  <c r="Z66" i="48"/>
  <c r="AC66" i="48"/>
  <c r="AB66" i="48"/>
  <c r="AA82" i="48"/>
  <c r="Z82" i="48"/>
  <c r="AC82" i="48"/>
  <c r="AB82" i="48"/>
  <c r="AA98" i="48"/>
  <c r="Z98" i="48"/>
  <c r="AC98" i="48"/>
  <c r="AB98" i="48"/>
  <c r="Z21" i="48"/>
  <c r="AC21" i="48"/>
  <c r="AB21" i="48"/>
  <c r="AA21" i="48"/>
  <c r="Z37" i="48"/>
  <c r="AC37" i="48"/>
  <c r="AB37" i="48"/>
  <c r="AA37" i="48"/>
  <c r="AC53" i="48"/>
  <c r="AB53" i="48"/>
  <c r="AA53" i="48"/>
  <c r="Z53" i="48"/>
  <c r="AA69" i="48"/>
  <c r="Z69" i="48"/>
  <c r="AC69" i="48"/>
  <c r="AB69" i="48"/>
  <c r="AA85" i="48"/>
  <c r="Z85" i="48"/>
  <c r="AC85" i="48"/>
  <c r="AB85" i="48"/>
  <c r="AA101" i="48"/>
  <c r="Z101" i="48"/>
  <c r="AC101" i="48"/>
  <c r="AB101" i="48"/>
  <c r="AA20" i="48"/>
  <c r="Z20" i="48"/>
  <c r="AC20" i="48"/>
  <c r="AB20" i="48"/>
  <c r="Z36" i="48"/>
  <c r="AC36" i="48"/>
  <c r="AB36" i="48"/>
  <c r="AA36" i="48"/>
  <c r="AB52" i="48"/>
  <c r="AA52" i="48"/>
  <c r="AC52" i="48"/>
  <c r="Z52" i="48"/>
  <c r="AA68" i="48"/>
  <c r="Z68" i="48"/>
  <c r="AC68" i="48"/>
  <c r="AB68" i="48"/>
  <c r="AA84" i="48"/>
  <c r="Z84" i="48"/>
  <c r="AC84" i="48"/>
  <c r="AB84" i="48"/>
  <c r="AA100" i="48"/>
  <c r="Z100" i="48"/>
  <c r="AC100" i="48"/>
  <c r="AB100" i="48"/>
  <c r="AA43" i="48"/>
  <c r="AC43" i="48"/>
  <c r="AB43" i="48"/>
  <c r="Z43" i="48"/>
  <c r="Z7" i="48"/>
  <c r="AC7" i="48"/>
  <c r="AA7" i="48"/>
  <c r="AB7" i="48"/>
  <c r="AA71" i="48"/>
  <c r="Z71" i="48"/>
  <c r="AC71" i="48"/>
  <c r="AB71" i="48"/>
  <c r="Z35" i="48"/>
  <c r="AC35" i="48"/>
  <c r="AB35" i="48"/>
  <c r="AA35" i="48"/>
  <c r="AA99" i="48"/>
  <c r="Z99" i="48"/>
  <c r="AC99" i="48"/>
  <c r="AB99" i="48"/>
  <c r="AA63" i="48"/>
  <c r="Z63" i="48"/>
  <c r="AC63" i="48"/>
  <c r="AB63" i="48"/>
  <c r="AC14" i="48"/>
  <c r="AB14" i="48"/>
  <c r="AA14" i="48"/>
  <c r="Z14" i="48"/>
  <c r="Z30" i="48"/>
  <c r="AC30" i="48"/>
  <c r="AB30" i="48"/>
  <c r="AA30" i="48"/>
  <c r="AB46" i="48"/>
  <c r="AA46" i="48"/>
  <c r="AC46" i="48"/>
  <c r="Z46" i="48"/>
  <c r="AA62" i="48"/>
  <c r="Z62" i="48"/>
  <c r="AC62" i="48"/>
  <c r="AB62" i="48"/>
  <c r="AA78" i="48"/>
  <c r="Z78" i="48"/>
  <c r="AC78" i="48"/>
  <c r="AB78" i="48"/>
  <c r="AA94" i="48"/>
  <c r="Z94" i="48"/>
  <c r="AC94" i="48"/>
  <c r="AB94" i="48"/>
  <c r="Z17" i="48"/>
  <c r="AC17" i="48"/>
  <c r="AB17" i="48"/>
  <c r="AA17" i="48"/>
  <c r="Z33" i="48"/>
  <c r="AC33" i="48"/>
  <c r="AB33" i="48"/>
  <c r="AA33" i="48"/>
  <c r="AB49" i="48"/>
  <c r="AA49" i="48"/>
  <c r="AC49" i="48"/>
  <c r="Z49" i="48"/>
  <c r="AA65" i="48"/>
  <c r="Z65" i="48"/>
  <c r="AC65" i="48"/>
  <c r="AB65" i="48"/>
  <c r="AA81" i="48"/>
  <c r="Z81" i="48"/>
  <c r="AC81" i="48"/>
  <c r="AB81" i="48"/>
  <c r="AA97" i="48"/>
  <c r="Z97" i="48"/>
  <c r="AC97" i="48"/>
  <c r="AB97" i="48"/>
  <c r="AA16" i="48"/>
  <c r="Z16" i="48"/>
  <c r="AC16" i="48"/>
  <c r="AB16" i="48"/>
  <c r="Z32" i="48"/>
  <c r="AC32" i="48"/>
  <c r="AB32" i="48"/>
  <c r="AA32" i="48"/>
  <c r="AB48" i="48"/>
  <c r="AA48" i="48"/>
  <c r="AC48" i="48"/>
  <c r="Z48" i="48"/>
  <c r="AA64" i="48"/>
  <c r="Z64" i="48"/>
  <c r="AC64" i="48"/>
  <c r="AB64" i="48"/>
  <c r="AA80" i="48"/>
  <c r="Z80" i="48"/>
  <c r="AC80" i="48"/>
  <c r="AB80" i="48"/>
  <c r="AA96" i="48"/>
  <c r="Z96" i="48"/>
  <c r="AC96" i="48"/>
  <c r="AB96" i="48"/>
  <c r="Z27" i="48"/>
  <c r="AC27" i="48"/>
  <c r="AB27" i="48"/>
  <c r="AA27" i="48"/>
  <c r="AA91" i="48"/>
  <c r="Z91" i="48"/>
  <c r="AC91" i="48"/>
  <c r="AB91" i="48"/>
  <c r="AC55" i="48"/>
  <c r="AB55" i="48"/>
  <c r="AA55" i="48"/>
  <c r="Z55" i="48"/>
  <c r="AB19" i="48"/>
  <c r="AA19" i="48"/>
  <c r="Z19" i="48"/>
  <c r="AC19" i="48"/>
  <c r="AA83" i="48"/>
  <c r="Z83" i="48"/>
  <c r="AC83" i="48"/>
  <c r="AB83" i="48"/>
  <c r="AB47" i="48"/>
  <c r="AA47" i="48"/>
  <c r="AC47" i="48"/>
  <c r="Z47" i="48"/>
  <c r="AC10" i="48"/>
  <c r="AA10" i="48"/>
  <c r="AB10" i="48"/>
  <c r="Z10" i="48"/>
  <c r="Z26" i="48"/>
  <c r="AC26" i="48"/>
  <c r="AB26" i="48"/>
  <c r="AA26" i="48"/>
  <c r="AA42" i="48"/>
  <c r="AB42" i="48"/>
  <c r="Z42" i="48"/>
  <c r="AC42" i="48"/>
  <c r="AC58" i="48"/>
  <c r="AB58" i="48"/>
  <c r="AA58" i="48"/>
  <c r="Z58" i="48"/>
  <c r="AA74" i="48"/>
  <c r="Z74" i="48"/>
  <c r="AC74" i="48"/>
  <c r="AB74" i="48"/>
  <c r="AA90" i="48"/>
  <c r="Z90" i="48"/>
  <c r="AC90" i="48"/>
  <c r="AB90" i="48"/>
  <c r="Z13" i="48"/>
  <c r="AC13" i="48"/>
  <c r="AB13" i="48"/>
  <c r="AA13" i="48"/>
  <c r="Z29" i="48"/>
  <c r="AC29" i="48"/>
  <c r="AB29" i="48"/>
  <c r="AA29" i="48"/>
  <c r="AB45" i="48"/>
  <c r="AA45" i="48"/>
  <c r="AC45" i="48"/>
  <c r="Z45" i="48"/>
  <c r="AA61" i="48"/>
  <c r="Z61" i="48"/>
  <c r="AC61" i="48"/>
  <c r="AB61" i="48"/>
  <c r="AA77" i="48"/>
  <c r="Z77" i="48"/>
  <c r="AC77" i="48"/>
  <c r="AB77" i="48"/>
  <c r="AA93" i="48"/>
  <c r="Z93" i="48"/>
  <c r="AC93" i="48"/>
  <c r="AB93" i="48"/>
  <c r="AA12" i="48"/>
  <c r="AC12" i="48"/>
  <c r="AB12" i="48"/>
  <c r="Z12" i="48"/>
  <c r="Z28" i="48"/>
  <c r="AC28" i="48"/>
  <c r="AB28" i="48"/>
  <c r="AA28" i="48"/>
  <c r="AB44" i="48"/>
  <c r="AA44" i="48"/>
  <c r="AC44" i="48"/>
  <c r="Z44" i="48"/>
  <c r="AC60" i="48"/>
  <c r="AB60" i="48"/>
  <c r="AA60" i="48"/>
  <c r="Z60" i="48"/>
  <c r="AA76" i="48"/>
  <c r="Z76" i="48"/>
  <c r="AC76" i="48"/>
  <c r="AB76" i="48"/>
  <c r="AA92" i="48"/>
  <c r="Z92" i="48"/>
  <c r="AC92" i="48"/>
  <c r="AB92" i="48"/>
  <c r="AB11" i="48"/>
  <c r="Z11" i="48"/>
  <c r="AC11" i="48"/>
  <c r="AA11" i="48"/>
  <c r="AA75" i="48"/>
  <c r="Z75" i="48"/>
  <c r="AC75" i="48"/>
  <c r="AB75" i="48"/>
  <c r="Z39" i="48"/>
  <c r="AC39" i="48"/>
  <c r="AB39" i="48"/>
  <c r="AA39" i="48"/>
  <c r="AA67" i="48"/>
  <c r="Z67" i="48"/>
  <c r="AC67" i="48"/>
  <c r="AB67" i="48"/>
  <c r="Z31" i="48"/>
  <c r="AC31" i="48"/>
  <c r="AB31" i="48"/>
  <c r="AA31" i="48"/>
  <c r="AA95" i="48"/>
  <c r="Z95" i="48"/>
  <c r="AC95" i="48"/>
  <c r="AB95" i="48"/>
  <c r="Z22" i="48"/>
  <c r="AC22" i="48"/>
  <c r="AB22" i="48"/>
  <c r="AA22" i="48"/>
  <c r="Z38" i="48"/>
  <c r="AC38" i="48"/>
  <c r="AB38" i="48"/>
  <c r="AA38" i="48"/>
  <c r="AC54" i="48"/>
  <c r="AB54" i="48"/>
  <c r="AA54" i="48"/>
  <c r="Z54" i="48"/>
  <c r="AA70" i="48"/>
  <c r="Z70" i="48"/>
  <c r="AC70" i="48"/>
  <c r="AB70" i="48"/>
  <c r="AA86" i="48"/>
  <c r="Z86" i="48"/>
  <c r="AC86" i="48"/>
  <c r="AB86" i="48"/>
  <c r="AB9" i="48"/>
  <c r="AC9" i="48"/>
  <c r="AA9" i="48"/>
  <c r="Z9" i="48"/>
  <c r="Z25" i="48"/>
  <c r="AC25" i="48"/>
  <c r="AB25" i="48"/>
  <c r="AA25" i="48"/>
  <c r="AA41" i="48"/>
  <c r="AC41" i="48"/>
  <c r="AB41" i="48"/>
  <c r="Z41" i="48"/>
  <c r="AC57" i="48"/>
  <c r="AB57" i="48"/>
  <c r="AA57" i="48"/>
  <c r="Z57" i="48"/>
  <c r="AA73" i="48"/>
  <c r="Z73" i="48"/>
  <c r="AC73" i="48"/>
  <c r="AB73" i="48"/>
  <c r="AA89" i="48"/>
  <c r="Z89" i="48"/>
  <c r="AC89" i="48"/>
  <c r="AB89" i="48"/>
  <c r="AC8" i="48"/>
  <c r="Z8" i="48"/>
  <c r="AB8" i="48"/>
  <c r="AA8" i="48"/>
  <c r="Z24" i="48"/>
  <c r="AC24" i="48"/>
  <c r="AB24" i="48"/>
  <c r="AA24" i="48"/>
  <c r="AA40" i="48"/>
  <c r="AB40" i="48"/>
  <c r="Z40" i="48"/>
  <c r="AC40" i="48"/>
  <c r="AC56" i="48"/>
  <c r="AB56" i="48"/>
  <c r="AA56" i="48"/>
  <c r="Z56" i="48"/>
  <c r="AA72" i="48"/>
  <c r="Z72" i="48"/>
  <c r="AC72" i="48"/>
  <c r="AB72" i="48"/>
  <c r="AA88" i="48"/>
  <c r="Z88" i="48"/>
  <c r="AC88" i="48"/>
  <c r="AB88" i="48"/>
  <c r="Z55" i="47"/>
  <c r="AC55" i="47"/>
  <c r="AB55" i="47"/>
  <c r="AA55" i="47"/>
  <c r="AA67" i="47"/>
  <c r="Z67" i="47"/>
  <c r="AC67" i="47"/>
  <c r="AB67" i="47"/>
  <c r="Z47" i="47"/>
  <c r="AC47" i="47"/>
  <c r="AB47" i="47"/>
  <c r="AA47" i="47"/>
  <c r="AB11" i="47"/>
  <c r="AA11" i="47"/>
  <c r="AC11" i="47"/>
  <c r="Z11" i="47"/>
  <c r="AA75" i="47"/>
  <c r="Z75" i="47"/>
  <c r="AC75" i="47"/>
  <c r="AB75" i="47"/>
  <c r="Z22" i="47"/>
  <c r="AB22" i="47"/>
  <c r="AA22" i="47"/>
  <c r="AC22" i="47"/>
  <c r="Z38" i="47"/>
  <c r="AB38" i="47"/>
  <c r="AA38" i="47"/>
  <c r="AC38" i="47"/>
  <c r="Z54" i="47"/>
  <c r="AC54" i="47"/>
  <c r="AB54" i="47"/>
  <c r="AA54" i="47"/>
  <c r="AA70" i="47"/>
  <c r="Z70" i="47"/>
  <c r="AC70" i="47"/>
  <c r="AB70" i="47"/>
  <c r="AA86" i="47"/>
  <c r="Z86" i="47"/>
  <c r="AC86" i="47"/>
  <c r="AB86" i="47"/>
  <c r="Z9" i="47"/>
  <c r="AA9" i="47"/>
  <c r="AC9" i="47"/>
  <c r="AB9" i="47"/>
  <c r="Z25" i="47"/>
  <c r="AB25" i="47"/>
  <c r="AC25" i="47"/>
  <c r="AA25" i="47"/>
  <c r="Z41" i="47"/>
  <c r="AC41" i="47"/>
  <c r="AB41" i="47"/>
  <c r="AA41" i="47"/>
  <c r="Z57" i="47"/>
  <c r="AC57" i="47"/>
  <c r="AB57" i="47"/>
  <c r="AA57" i="47"/>
  <c r="AA73" i="47"/>
  <c r="Z73" i="47"/>
  <c r="AB73" i="47"/>
  <c r="AC73" i="47"/>
  <c r="AA89" i="47"/>
  <c r="Z89" i="47"/>
  <c r="AC89" i="47"/>
  <c r="AB89" i="47"/>
  <c r="AA8" i="47"/>
  <c r="AC8" i="47"/>
  <c r="AB8" i="47"/>
  <c r="Z8" i="47"/>
  <c r="Z24" i="47"/>
  <c r="AB24" i="47"/>
  <c r="AA24" i="47"/>
  <c r="AC24" i="47"/>
  <c r="Z40" i="47"/>
  <c r="AC40" i="47"/>
  <c r="AB40" i="47"/>
  <c r="AA40" i="47"/>
  <c r="Z56" i="47"/>
  <c r="AC56" i="47"/>
  <c r="AB56" i="47"/>
  <c r="AA56" i="47"/>
  <c r="AA72" i="47"/>
  <c r="Z72" i="47"/>
  <c r="AC72" i="47"/>
  <c r="AB72" i="47"/>
  <c r="AA88" i="47"/>
  <c r="Z88" i="47"/>
  <c r="AC88" i="47"/>
  <c r="AB88" i="47"/>
  <c r="Z23" i="47"/>
  <c r="AC23" i="47"/>
  <c r="AB23" i="47"/>
  <c r="AA23" i="47"/>
  <c r="Z51" i="47"/>
  <c r="AC51" i="47"/>
  <c r="AB51" i="47"/>
  <c r="AA51" i="47"/>
  <c r="Z31" i="47"/>
  <c r="AB31" i="47"/>
  <c r="AC31" i="47"/>
  <c r="AA31" i="47"/>
  <c r="AA95" i="47"/>
  <c r="Z95" i="47"/>
  <c r="AC95" i="47"/>
  <c r="AB95" i="47"/>
  <c r="AA71" i="47"/>
  <c r="Z71" i="47"/>
  <c r="AC71" i="47"/>
  <c r="AB71" i="47"/>
  <c r="Z59" i="47"/>
  <c r="AC59" i="47"/>
  <c r="AB59" i="47"/>
  <c r="AA59" i="47"/>
  <c r="AC18" i="47"/>
  <c r="Z18" i="47"/>
  <c r="AB18" i="47"/>
  <c r="AA18" i="47"/>
  <c r="Z34" i="47"/>
  <c r="AB34" i="47"/>
  <c r="AA34" i="47"/>
  <c r="AC34" i="47"/>
  <c r="Z50" i="47"/>
  <c r="AC50" i="47"/>
  <c r="AB50" i="47"/>
  <c r="AA50" i="47"/>
  <c r="AA66" i="47"/>
  <c r="Z66" i="47"/>
  <c r="AC66" i="47"/>
  <c r="AB66" i="47"/>
  <c r="AA82" i="47"/>
  <c r="Z82" i="47"/>
  <c r="AC82" i="47"/>
  <c r="AB82" i="47"/>
  <c r="AA98" i="47"/>
  <c r="Z98" i="47"/>
  <c r="AC98" i="47"/>
  <c r="AB98" i="47"/>
  <c r="Z21" i="47"/>
  <c r="AB21" i="47"/>
  <c r="AC21" i="47"/>
  <c r="AA21" i="47"/>
  <c r="Z37" i="47"/>
  <c r="AC37" i="47"/>
  <c r="AB37" i="47"/>
  <c r="AA37" i="47"/>
  <c r="Z53" i="47"/>
  <c r="AC53" i="47"/>
  <c r="AB53" i="47"/>
  <c r="AA53" i="47"/>
  <c r="AA69" i="47"/>
  <c r="Z69" i="47"/>
  <c r="AC69" i="47"/>
  <c r="AB69" i="47"/>
  <c r="AA85" i="47"/>
  <c r="Z85" i="47"/>
  <c r="AC85" i="47"/>
  <c r="AB85" i="47"/>
  <c r="AA101" i="47"/>
  <c r="Z101" i="47"/>
  <c r="AB101" i="47"/>
  <c r="AC101" i="47"/>
  <c r="AA20" i="47"/>
  <c r="AC20" i="47"/>
  <c r="Z20" i="47"/>
  <c r="AB20" i="47"/>
  <c r="Z36" i="47"/>
  <c r="AB36" i="47"/>
  <c r="AA36" i="47"/>
  <c r="AC36" i="47"/>
  <c r="Z52" i="47"/>
  <c r="AC52" i="47"/>
  <c r="AB52" i="47"/>
  <c r="AA52" i="47"/>
  <c r="AA68" i="47"/>
  <c r="Z68" i="47"/>
  <c r="AC68" i="47"/>
  <c r="AB68" i="47"/>
  <c r="AA84" i="47"/>
  <c r="Z84" i="47"/>
  <c r="AC84" i="47"/>
  <c r="AB84" i="47"/>
  <c r="AA100" i="47"/>
  <c r="Z100" i="47"/>
  <c r="AC100" i="47"/>
  <c r="AB100" i="47"/>
  <c r="Z35" i="47"/>
  <c r="AB35" i="47"/>
  <c r="AC35" i="47"/>
  <c r="AA35" i="47"/>
  <c r="AA99" i="47"/>
  <c r="Z99" i="47"/>
  <c r="AC99" i="47"/>
  <c r="AB99" i="47"/>
  <c r="AB15" i="47"/>
  <c r="Z15" i="47"/>
  <c r="AC15" i="47"/>
  <c r="AA15" i="47"/>
  <c r="AA79" i="47"/>
  <c r="Z79" i="47"/>
  <c r="AC79" i="47"/>
  <c r="AB79" i="47"/>
  <c r="Z39" i="47"/>
  <c r="AB39" i="47"/>
  <c r="AC39" i="47"/>
  <c r="AA39" i="47"/>
  <c r="Z43" i="47"/>
  <c r="AC43" i="47"/>
  <c r="AB43" i="47"/>
  <c r="AA43" i="47"/>
  <c r="AC14" i="47"/>
  <c r="AB14" i="47"/>
  <c r="AA14" i="47"/>
  <c r="Z14" i="47"/>
  <c r="Z30" i="47"/>
  <c r="AB30" i="47"/>
  <c r="AA30" i="47"/>
  <c r="AC30" i="47"/>
  <c r="Z46" i="47"/>
  <c r="AC46" i="47"/>
  <c r="AB46" i="47"/>
  <c r="AA46" i="47"/>
  <c r="AA62" i="47"/>
  <c r="AC62" i="47"/>
  <c r="AB62" i="47"/>
  <c r="Z62" i="47"/>
  <c r="AA78" i="47"/>
  <c r="Z78" i="47"/>
  <c r="AC78" i="47"/>
  <c r="AB78" i="47"/>
  <c r="AA94" i="47"/>
  <c r="Z94" i="47"/>
  <c r="AC94" i="47"/>
  <c r="AB94" i="47"/>
  <c r="Z17" i="47"/>
  <c r="AC17" i="47"/>
  <c r="AA17" i="47"/>
  <c r="AB17" i="47"/>
  <c r="Z33" i="47"/>
  <c r="AC33" i="47"/>
  <c r="AB33" i="47"/>
  <c r="AA33" i="47"/>
  <c r="Z49" i="47"/>
  <c r="AC49" i="47"/>
  <c r="AB49" i="47"/>
  <c r="AA49" i="47"/>
  <c r="AA65" i="47"/>
  <c r="Z65" i="47"/>
  <c r="AC65" i="47"/>
  <c r="AB65" i="47"/>
  <c r="AA81" i="47"/>
  <c r="Z81" i="47"/>
  <c r="AC81" i="47"/>
  <c r="AB81" i="47"/>
  <c r="AA97" i="47"/>
  <c r="Z97" i="47"/>
  <c r="AC97" i="47"/>
  <c r="AB97" i="47"/>
  <c r="AA16" i="47"/>
  <c r="AB16" i="47"/>
  <c r="Z16" i="47"/>
  <c r="AC16" i="47"/>
  <c r="Z32" i="47"/>
  <c r="AB32" i="47"/>
  <c r="AA32" i="47"/>
  <c r="AC32" i="47"/>
  <c r="Z48" i="47"/>
  <c r="AC48" i="47"/>
  <c r="AB48" i="47"/>
  <c r="AA48" i="47"/>
  <c r="AA64" i="47"/>
  <c r="Z64" i="47"/>
  <c r="AC64" i="47"/>
  <c r="AB64" i="47"/>
  <c r="AA80" i="47"/>
  <c r="Z80" i="47"/>
  <c r="AC80" i="47"/>
  <c r="AB80" i="47"/>
  <c r="AA96" i="47"/>
  <c r="Z96" i="47"/>
  <c r="AC96" i="47"/>
  <c r="AB96" i="47"/>
  <c r="AB19" i="47"/>
  <c r="AA19" i="47"/>
  <c r="Z19" i="47"/>
  <c r="AC19" i="47"/>
  <c r="AA83" i="47"/>
  <c r="Z83" i="47"/>
  <c r="AC83" i="47"/>
  <c r="AB83" i="47"/>
  <c r="AA63" i="47"/>
  <c r="Z63" i="47"/>
  <c r="AC63" i="47"/>
  <c r="AB63" i="47"/>
  <c r="AB7" i="47"/>
  <c r="AC7" i="47"/>
  <c r="AA7" i="47"/>
  <c r="Z7" i="47"/>
  <c r="AA87" i="47"/>
  <c r="Z87" i="47"/>
  <c r="AB87" i="47"/>
  <c r="AC87" i="47"/>
  <c r="Z27" i="47"/>
  <c r="AB27" i="47"/>
  <c r="AC27" i="47"/>
  <c r="AA27" i="47"/>
  <c r="AA91" i="47"/>
  <c r="Z91" i="47"/>
  <c r="AC91" i="47"/>
  <c r="AB91" i="47"/>
  <c r="AC10" i="47"/>
  <c r="AB10" i="47"/>
  <c r="Z10" i="47"/>
  <c r="AA10" i="47"/>
  <c r="Z26" i="47"/>
  <c r="AB26" i="47"/>
  <c r="AA26" i="47"/>
  <c r="AC26" i="47"/>
  <c r="Z42" i="47"/>
  <c r="AC42" i="47"/>
  <c r="AB42" i="47"/>
  <c r="AA42" i="47"/>
  <c r="Z58" i="47"/>
  <c r="AC58" i="47"/>
  <c r="AB58" i="47"/>
  <c r="AA58" i="47"/>
  <c r="AA74" i="47"/>
  <c r="Z74" i="47"/>
  <c r="AC74" i="47"/>
  <c r="AB74" i="47"/>
  <c r="AA90" i="47"/>
  <c r="Z90" i="47"/>
  <c r="AC90" i="47"/>
  <c r="AB90" i="47"/>
  <c r="Z13" i="47"/>
  <c r="AB13" i="47"/>
  <c r="AA13" i="47"/>
  <c r="AC13" i="47"/>
  <c r="Z29" i="47"/>
  <c r="AC29" i="47"/>
  <c r="AB29" i="47"/>
  <c r="AA29" i="47"/>
  <c r="Z45" i="47"/>
  <c r="AC45" i="47"/>
  <c r="AB45" i="47"/>
  <c r="AA45" i="47"/>
  <c r="AA61" i="47"/>
  <c r="Z61" i="47"/>
  <c r="AC61" i="47"/>
  <c r="AB61" i="47"/>
  <c r="AA77" i="47"/>
  <c r="Z77" i="47"/>
  <c r="AC77" i="47"/>
  <c r="AB77" i="47"/>
  <c r="AA93" i="47"/>
  <c r="Z93" i="47"/>
  <c r="AC93" i="47"/>
  <c r="AB93" i="47"/>
  <c r="AA12" i="47"/>
  <c r="Z12" i="47"/>
  <c r="AC12" i="47"/>
  <c r="AB12" i="47"/>
  <c r="Z28" i="47"/>
  <c r="AB28" i="47"/>
  <c r="AA28" i="47"/>
  <c r="AC28" i="47"/>
  <c r="Z44" i="47"/>
  <c r="AC44" i="47"/>
  <c r="AB44" i="47"/>
  <c r="AA44" i="47"/>
  <c r="Z60" i="47"/>
  <c r="AC60" i="47"/>
  <c r="AB60" i="47"/>
  <c r="AA60" i="47"/>
  <c r="AA76" i="47"/>
  <c r="Z76" i="47"/>
  <c r="AC76" i="47"/>
  <c r="AB76" i="47"/>
  <c r="AA92" i="47"/>
  <c r="Z92" i="47"/>
  <c r="AC92" i="47"/>
  <c r="AB92" i="47"/>
  <c r="AC58" i="46"/>
  <c r="AB58" i="46"/>
  <c r="AA58" i="46"/>
  <c r="Z58" i="46"/>
  <c r="AA61" i="46"/>
  <c r="Z61" i="46"/>
  <c r="AC61" i="46"/>
  <c r="AB61" i="46"/>
  <c r="AA77" i="46"/>
  <c r="Z77" i="46"/>
  <c r="AC77" i="46"/>
  <c r="AB77" i="46"/>
  <c r="AA93" i="46"/>
  <c r="Z93" i="46"/>
  <c r="AC93" i="46"/>
  <c r="AB93" i="46"/>
  <c r="AB12" i="46"/>
  <c r="AA12" i="46"/>
  <c r="AC12" i="46"/>
  <c r="Z12" i="46"/>
  <c r="AC51" i="46"/>
  <c r="AB51" i="46"/>
  <c r="AA51" i="46"/>
  <c r="Z51" i="46"/>
  <c r="AA67" i="46"/>
  <c r="Z67" i="46"/>
  <c r="AC67" i="46"/>
  <c r="AB67" i="46"/>
  <c r="AA83" i="46"/>
  <c r="Z83" i="46"/>
  <c r="AC83" i="46"/>
  <c r="AB83" i="46"/>
  <c r="AA99" i="46"/>
  <c r="Z99" i="46"/>
  <c r="AC99" i="46"/>
  <c r="AB99" i="46"/>
  <c r="AA74" i="46"/>
  <c r="Z74" i="46"/>
  <c r="AC74" i="46"/>
  <c r="AB74" i="46"/>
  <c r="AA90" i="46"/>
  <c r="Z90" i="46"/>
  <c r="AC90" i="46"/>
  <c r="AB90" i="46"/>
  <c r="AA13" i="46"/>
  <c r="Z13" i="46"/>
  <c r="AC13" i="46"/>
  <c r="AB13" i="46"/>
  <c r="AC15" i="46"/>
  <c r="AB15" i="46"/>
  <c r="AA15" i="46"/>
  <c r="Z15" i="46"/>
  <c r="AC31" i="46"/>
  <c r="Z31" i="46"/>
  <c r="AB31" i="46"/>
  <c r="AA31" i="46"/>
  <c r="AC47" i="46"/>
  <c r="AB47" i="46"/>
  <c r="AA47" i="46"/>
  <c r="Z47" i="46"/>
  <c r="AA63" i="46"/>
  <c r="Z63" i="46"/>
  <c r="AC63" i="46"/>
  <c r="AB63" i="46"/>
  <c r="AA79" i="46"/>
  <c r="Z79" i="46"/>
  <c r="AC79" i="46"/>
  <c r="AB79" i="46"/>
  <c r="AA95" i="46"/>
  <c r="Z95" i="46"/>
  <c r="AC95" i="46"/>
  <c r="AB95" i="46"/>
  <c r="AA22" i="46"/>
  <c r="Z22" i="46"/>
  <c r="AC22" i="46"/>
  <c r="AB22" i="46"/>
  <c r="AC38" i="46"/>
  <c r="AB38" i="46"/>
  <c r="Z38" i="46"/>
  <c r="AA38" i="46"/>
  <c r="AC54" i="46"/>
  <c r="AB54" i="46"/>
  <c r="AA54" i="46"/>
  <c r="Z54" i="46"/>
  <c r="AA70" i="46"/>
  <c r="Z70" i="46"/>
  <c r="AC70" i="46"/>
  <c r="AB70" i="46"/>
  <c r="AA86" i="46"/>
  <c r="Z86" i="46"/>
  <c r="AC86" i="46"/>
  <c r="AB86" i="46"/>
  <c r="AA9" i="46"/>
  <c r="Z9" i="46"/>
  <c r="AB9" i="46"/>
  <c r="AC9" i="46"/>
  <c r="AA25" i="46"/>
  <c r="Z25" i="46"/>
  <c r="AC25" i="46"/>
  <c r="AB25" i="46"/>
  <c r="AC41" i="46"/>
  <c r="AB41" i="46"/>
  <c r="AA41" i="46"/>
  <c r="Z41" i="46"/>
  <c r="AC57" i="46"/>
  <c r="AB57" i="46"/>
  <c r="AA57" i="46"/>
  <c r="Z57" i="46"/>
  <c r="AA73" i="46"/>
  <c r="Z73" i="46"/>
  <c r="AC73" i="46"/>
  <c r="AB73" i="46"/>
  <c r="AA89" i="46"/>
  <c r="Z89" i="46"/>
  <c r="AC89" i="46"/>
  <c r="AB89" i="46"/>
  <c r="AB8" i="46"/>
  <c r="AA8" i="46"/>
  <c r="AC8" i="46"/>
  <c r="Z8" i="46"/>
  <c r="AA24" i="46"/>
  <c r="Z24" i="46"/>
  <c r="AC24" i="46"/>
  <c r="AB24" i="46"/>
  <c r="AC40" i="46"/>
  <c r="AB40" i="46"/>
  <c r="AA40" i="46"/>
  <c r="Z40" i="46"/>
  <c r="AC56" i="46"/>
  <c r="AB56" i="46"/>
  <c r="AA56" i="46"/>
  <c r="Z56" i="46"/>
  <c r="AA72" i="46"/>
  <c r="Z72" i="46"/>
  <c r="AC72" i="46"/>
  <c r="AB72" i="46"/>
  <c r="AA88" i="46"/>
  <c r="Z88" i="46"/>
  <c r="AC88" i="46"/>
  <c r="AB88" i="46"/>
  <c r="AC19" i="46"/>
  <c r="AB19" i="46"/>
  <c r="Z19" i="46"/>
  <c r="AA19" i="46"/>
  <c r="AC35" i="46"/>
  <c r="Z35" i="46"/>
  <c r="AB35" i="46"/>
  <c r="AA35" i="46"/>
  <c r="AC42" i="46"/>
  <c r="AB42" i="46"/>
  <c r="AA42" i="46"/>
  <c r="Z42" i="46"/>
  <c r="AC45" i="46"/>
  <c r="AB45" i="46"/>
  <c r="AA45" i="46"/>
  <c r="Z45" i="46"/>
  <c r="AC11" i="46"/>
  <c r="AB11" i="46"/>
  <c r="Z11" i="46"/>
  <c r="AA11" i="46"/>
  <c r="AA27" i="46"/>
  <c r="AC27" i="46"/>
  <c r="Z27" i="46"/>
  <c r="AB27" i="46"/>
  <c r="AC43" i="46"/>
  <c r="AB43" i="46"/>
  <c r="AA43" i="46"/>
  <c r="Z43" i="46"/>
  <c r="AC59" i="46"/>
  <c r="AB59" i="46"/>
  <c r="AA59" i="46"/>
  <c r="Z59" i="46"/>
  <c r="AA75" i="46"/>
  <c r="Z75" i="46"/>
  <c r="AC75" i="46"/>
  <c r="AB75" i="46"/>
  <c r="AA91" i="46"/>
  <c r="Z91" i="46"/>
  <c r="AC91" i="46"/>
  <c r="AB91" i="46"/>
  <c r="Z18" i="46"/>
  <c r="AC18" i="46"/>
  <c r="AA18" i="46"/>
  <c r="AB18" i="46"/>
  <c r="AC34" i="46"/>
  <c r="AB34" i="46"/>
  <c r="Z34" i="46"/>
  <c r="AA34" i="46"/>
  <c r="AC50" i="46"/>
  <c r="AB50" i="46"/>
  <c r="AA50" i="46"/>
  <c r="Z50" i="46"/>
  <c r="AA66" i="46"/>
  <c r="Z66" i="46"/>
  <c r="AC66" i="46"/>
  <c r="AB66" i="46"/>
  <c r="AA82" i="46"/>
  <c r="Z82" i="46"/>
  <c r="AC82" i="46"/>
  <c r="AB82" i="46"/>
  <c r="AA98" i="46"/>
  <c r="Z98" i="46"/>
  <c r="AC98" i="46"/>
  <c r="AB98" i="46"/>
  <c r="AA21" i="46"/>
  <c r="Z21" i="46"/>
  <c r="AC21" i="46"/>
  <c r="AB21" i="46"/>
  <c r="AC37" i="46"/>
  <c r="Z37" i="46"/>
  <c r="AB37" i="46"/>
  <c r="AA37" i="46"/>
  <c r="AC53" i="46"/>
  <c r="AB53" i="46"/>
  <c r="AA53" i="46"/>
  <c r="Z53" i="46"/>
  <c r="AA69" i="46"/>
  <c r="Z69" i="46"/>
  <c r="AC69" i="46"/>
  <c r="AB69" i="46"/>
  <c r="AA85" i="46"/>
  <c r="Z85" i="46"/>
  <c r="AC85" i="46"/>
  <c r="AB85" i="46"/>
  <c r="AA101" i="46"/>
  <c r="Z101" i="46"/>
  <c r="AC101" i="46"/>
  <c r="AB101" i="46"/>
  <c r="AB20" i="46"/>
  <c r="AA20" i="46"/>
  <c r="AC20" i="46"/>
  <c r="Z20" i="46"/>
  <c r="AC36" i="46"/>
  <c r="AB36" i="46"/>
  <c r="Z36" i="46"/>
  <c r="AA36" i="46"/>
  <c r="AC52" i="46"/>
  <c r="AB52" i="46"/>
  <c r="AA52" i="46"/>
  <c r="Z52" i="46"/>
  <c r="AA68" i="46"/>
  <c r="Z68" i="46"/>
  <c r="AC68" i="46"/>
  <c r="AB68" i="46"/>
  <c r="AA84" i="46"/>
  <c r="Z84" i="46"/>
  <c r="AC84" i="46"/>
  <c r="AB84" i="46"/>
  <c r="AA100" i="46"/>
  <c r="Z100" i="46"/>
  <c r="AC100" i="46"/>
  <c r="AB100" i="46"/>
  <c r="Z10" i="46"/>
  <c r="AC10" i="46"/>
  <c r="AA10" i="46"/>
  <c r="AB10" i="46"/>
  <c r="AA26" i="46"/>
  <c r="Z26" i="46"/>
  <c r="AC26" i="46"/>
  <c r="AB26" i="46"/>
  <c r="AA29" i="46"/>
  <c r="Z29" i="46"/>
  <c r="AC29" i="46"/>
  <c r="AB29" i="46"/>
  <c r="AA28" i="46"/>
  <c r="AC28" i="46"/>
  <c r="Z28" i="46"/>
  <c r="AB28" i="46"/>
  <c r="AC44" i="46"/>
  <c r="AB44" i="46"/>
  <c r="AA44" i="46"/>
  <c r="Z44" i="46"/>
  <c r="AC60" i="46"/>
  <c r="AB60" i="46"/>
  <c r="AA60" i="46"/>
  <c r="Z60" i="46"/>
  <c r="AA76" i="46"/>
  <c r="Z76" i="46"/>
  <c r="AC76" i="46"/>
  <c r="AB76" i="46"/>
  <c r="AA92" i="46"/>
  <c r="Z92" i="46"/>
  <c r="AC92" i="46"/>
  <c r="AB92" i="46"/>
  <c r="AC7" i="46"/>
  <c r="AB7" i="46"/>
  <c r="AA7" i="46"/>
  <c r="Z7" i="46"/>
  <c r="AA23" i="46"/>
  <c r="Z23" i="46"/>
  <c r="AC23" i="46"/>
  <c r="AB23" i="46"/>
  <c r="AC39" i="46"/>
  <c r="Z39" i="46"/>
  <c r="AB39" i="46"/>
  <c r="AA39" i="46"/>
  <c r="AC55" i="46"/>
  <c r="AB55" i="46"/>
  <c r="AA55" i="46"/>
  <c r="Z55" i="46"/>
  <c r="AA71" i="46"/>
  <c r="Z71" i="46"/>
  <c r="AC71" i="46"/>
  <c r="AB71" i="46"/>
  <c r="AA87" i="46"/>
  <c r="Z87" i="46"/>
  <c r="AC87" i="46"/>
  <c r="AB87" i="46"/>
  <c r="Z14" i="46"/>
  <c r="AC14" i="46"/>
  <c r="AB14" i="46"/>
  <c r="AA14" i="46"/>
  <c r="AC30" i="46"/>
  <c r="AB30" i="46"/>
  <c r="Z30" i="46"/>
  <c r="AA30" i="46"/>
  <c r="AC46" i="46"/>
  <c r="AB46" i="46"/>
  <c r="AA46" i="46"/>
  <c r="Z46" i="46"/>
  <c r="AA62" i="46"/>
  <c r="Z62" i="46"/>
  <c r="AC62" i="46"/>
  <c r="AB62" i="46"/>
  <c r="AA78" i="46"/>
  <c r="Z78" i="46"/>
  <c r="AC78" i="46"/>
  <c r="AB78" i="46"/>
  <c r="AA94" i="46"/>
  <c r="Z94" i="46"/>
  <c r="AC94" i="46"/>
  <c r="AB94" i="46"/>
  <c r="AA17" i="46"/>
  <c r="Z17" i="46"/>
  <c r="AB17" i="46"/>
  <c r="AC17" i="46"/>
  <c r="AC33" i="46"/>
  <c r="Z33" i="46"/>
  <c r="AB33" i="46"/>
  <c r="AA33" i="46"/>
  <c r="AC49" i="46"/>
  <c r="AB49" i="46"/>
  <c r="AA49" i="46"/>
  <c r="Z49" i="46"/>
  <c r="AA65" i="46"/>
  <c r="Z65" i="46"/>
  <c r="AC65" i="46"/>
  <c r="AB65" i="46"/>
  <c r="AA81" i="46"/>
  <c r="Z81" i="46"/>
  <c r="AC81" i="46"/>
  <c r="AB81" i="46"/>
  <c r="AA97" i="46"/>
  <c r="Z97" i="46"/>
  <c r="AC97" i="46"/>
  <c r="AB97" i="46"/>
  <c r="AB16" i="46"/>
  <c r="AA16" i="46"/>
  <c r="AC16" i="46"/>
  <c r="Z16" i="46"/>
  <c r="AC32" i="46"/>
  <c r="AB32" i="46"/>
  <c r="Z32" i="46"/>
  <c r="AA32" i="46"/>
  <c r="AC48" i="46"/>
  <c r="AB48" i="46"/>
  <c r="AA48" i="46"/>
  <c r="Z48" i="46"/>
  <c r="AA64" i="46"/>
  <c r="Z64" i="46"/>
  <c r="AC64" i="46"/>
  <c r="AB64" i="46"/>
  <c r="AA80" i="46"/>
  <c r="Z80" i="46"/>
  <c r="AC80" i="46"/>
  <c r="AB80" i="46"/>
  <c r="AA96" i="46"/>
  <c r="Z96" i="46"/>
  <c r="AC96" i="46"/>
  <c r="AB96" i="46"/>
  <c r="AB42" i="45"/>
  <c r="AA42" i="45"/>
  <c r="Z42" i="45"/>
  <c r="AC42" i="45"/>
  <c r="AA74" i="45"/>
  <c r="Z74" i="45"/>
  <c r="AC74" i="45"/>
  <c r="AB74" i="45"/>
  <c r="Z27" i="45"/>
  <c r="AB27" i="45"/>
  <c r="AC27" i="45"/>
  <c r="AA27" i="45"/>
  <c r="AC55" i="45"/>
  <c r="AB55" i="45"/>
  <c r="AA55" i="45"/>
  <c r="Z55" i="45"/>
  <c r="AA95" i="45"/>
  <c r="Z95" i="45"/>
  <c r="AC95" i="45"/>
  <c r="AB95" i="45"/>
  <c r="Z22" i="45"/>
  <c r="AB22" i="45"/>
  <c r="AC22" i="45"/>
  <c r="AA22" i="45"/>
  <c r="Z33" i="45"/>
  <c r="AB33" i="45"/>
  <c r="AC33" i="45"/>
  <c r="AA33" i="45"/>
  <c r="AC49" i="45"/>
  <c r="AB49" i="45"/>
  <c r="AA49" i="45"/>
  <c r="Z49" i="45"/>
  <c r="AA65" i="45"/>
  <c r="Z65" i="45"/>
  <c r="AC65" i="45"/>
  <c r="AB65" i="45"/>
  <c r="AA81" i="45"/>
  <c r="Z81" i="45"/>
  <c r="AC81" i="45"/>
  <c r="AB81" i="45"/>
  <c r="AC54" i="45"/>
  <c r="AB54" i="45"/>
  <c r="AA54" i="45"/>
  <c r="Z54" i="45"/>
  <c r="AA86" i="45"/>
  <c r="Z86" i="45"/>
  <c r="AC86" i="45"/>
  <c r="AB86" i="45"/>
  <c r="Z17" i="45"/>
  <c r="AC17" i="45"/>
  <c r="AB17" i="45"/>
  <c r="AA17" i="45"/>
  <c r="Z32" i="45"/>
  <c r="AC32" i="45"/>
  <c r="AB32" i="45"/>
  <c r="AA32" i="45"/>
  <c r="AA66" i="45"/>
  <c r="Z66" i="45"/>
  <c r="AC66" i="45"/>
  <c r="AB66" i="45"/>
  <c r="AB19" i="45"/>
  <c r="AA19" i="45"/>
  <c r="Z19" i="45"/>
  <c r="AC19" i="45"/>
  <c r="AC51" i="45"/>
  <c r="AB51" i="45"/>
  <c r="AA51" i="45"/>
  <c r="Z51" i="45"/>
  <c r="AC14" i="45"/>
  <c r="AB14" i="45"/>
  <c r="AA14" i="45"/>
  <c r="Z14" i="45"/>
  <c r="Z13" i="45"/>
  <c r="AC13" i="45"/>
  <c r="AB13" i="45"/>
  <c r="AA13" i="45"/>
  <c r="Z29" i="45"/>
  <c r="AB29" i="45"/>
  <c r="AC29" i="45"/>
  <c r="AA29" i="45"/>
  <c r="AB44" i="45"/>
  <c r="AA44" i="45"/>
  <c r="Z44" i="45"/>
  <c r="AC44" i="45"/>
  <c r="AC60" i="45"/>
  <c r="AB60" i="45"/>
  <c r="AA60" i="45"/>
  <c r="Z60" i="45"/>
  <c r="AA76" i="45"/>
  <c r="Z76" i="45"/>
  <c r="AC76" i="45"/>
  <c r="AB76" i="45"/>
  <c r="AA92" i="45"/>
  <c r="Z92" i="45"/>
  <c r="AC92" i="45"/>
  <c r="AB92" i="45"/>
  <c r="AB15" i="45"/>
  <c r="AA15" i="45"/>
  <c r="Z15" i="45"/>
  <c r="AC15" i="45"/>
  <c r="AC59" i="45"/>
  <c r="AB59" i="45"/>
  <c r="AA59" i="45"/>
  <c r="Z59" i="45"/>
  <c r="AA91" i="45"/>
  <c r="Z91" i="45"/>
  <c r="AC91" i="45"/>
  <c r="AB91" i="45"/>
  <c r="AA97" i="45"/>
  <c r="Z97" i="45"/>
  <c r="AC97" i="45"/>
  <c r="AB97" i="45"/>
  <c r="AA16" i="45"/>
  <c r="Z16" i="45"/>
  <c r="AB16" i="45"/>
  <c r="AC16" i="45"/>
  <c r="AA64" i="45"/>
  <c r="Z64" i="45"/>
  <c r="AC64" i="45"/>
  <c r="AB64" i="45"/>
  <c r="AA80" i="45"/>
  <c r="Z80" i="45"/>
  <c r="AC80" i="45"/>
  <c r="AB80" i="45"/>
  <c r="AA96" i="45"/>
  <c r="Z96" i="45"/>
  <c r="AC96" i="45"/>
  <c r="AB96" i="45"/>
  <c r="Z34" i="45"/>
  <c r="AC34" i="45"/>
  <c r="AB34" i="45"/>
  <c r="AA34" i="45"/>
  <c r="AB45" i="45"/>
  <c r="AA45" i="45"/>
  <c r="AC45" i="45"/>
  <c r="Z45" i="45"/>
  <c r="AA61" i="45"/>
  <c r="Z61" i="45"/>
  <c r="AC61" i="45"/>
  <c r="AB61" i="45"/>
  <c r="AA77" i="45"/>
  <c r="Z77" i="45"/>
  <c r="AC77" i="45"/>
  <c r="AB77" i="45"/>
  <c r="AA93" i="45"/>
  <c r="Z93" i="45"/>
  <c r="AC93" i="45"/>
  <c r="AB93" i="45"/>
  <c r="AA12" i="45"/>
  <c r="Z12" i="45"/>
  <c r="AC12" i="45"/>
  <c r="AB12" i="45"/>
  <c r="AB7" i="45"/>
  <c r="AA7" i="45"/>
  <c r="Z7" i="45"/>
  <c r="AC7" i="45"/>
  <c r="AA79" i="45"/>
  <c r="Z79" i="45"/>
  <c r="AC79" i="45"/>
  <c r="AB79" i="45"/>
  <c r="Z26" i="45"/>
  <c r="AC26" i="45"/>
  <c r="AB26" i="45"/>
  <c r="AA26" i="45"/>
  <c r="AC58" i="45"/>
  <c r="AB58" i="45"/>
  <c r="AA58" i="45"/>
  <c r="Z58" i="45"/>
  <c r="AA90" i="45"/>
  <c r="Z90" i="45"/>
  <c r="AC90" i="45"/>
  <c r="AB90" i="45"/>
  <c r="AB11" i="45"/>
  <c r="AA11" i="45"/>
  <c r="AC11" i="45"/>
  <c r="Z11" i="45"/>
  <c r="AB43" i="45"/>
  <c r="AC43" i="45"/>
  <c r="AA43" i="45"/>
  <c r="Z43" i="45"/>
  <c r="AA75" i="45"/>
  <c r="Z75" i="45"/>
  <c r="AC75" i="45"/>
  <c r="AB75" i="45"/>
  <c r="AA87" i="45"/>
  <c r="Z87" i="45"/>
  <c r="AC87" i="45"/>
  <c r="AB87" i="45"/>
  <c r="Z38" i="45"/>
  <c r="AC38" i="45"/>
  <c r="AB38" i="45"/>
  <c r="AA38" i="45"/>
  <c r="AA70" i="45"/>
  <c r="Z70" i="45"/>
  <c r="AC70" i="45"/>
  <c r="AB70" i="45"/>
  <c r="Z9" i="45"/>
  <c r="AC9" i="45"/>
  <c r="AB9" i="45"/>
  <c r="AA9" i="45"/>
  <c r="Z25" i="45"/>
  <c r="AB25" i="45"/>
  <c r="AC25" i="45"/>
  <c r="AA25" i="45"/>
  <c r="AB41" i="45"/>
  <c r="AA41" i="45"/>
  <c r="AC41" i="45"/>
  <c r="Z41" i="45"/>
  <c r="AC57" i="45"/>
  <c r="AB57" i="45"/>
  <c r="AA57" i="45"/>
  <c r="Z57" i="45"/>
  <c r="AA73" i="45"/>
  <c r="Z73" i="45"/>
  <c r="AC73" i="45"/>
  <c r="AB73" i="45"/>
  <c r="AA89" i="45"/>
  <c r="Z89" i="45"/>
  <c r="AC89" i="45"/>
  <c r="AB89" i="45"/>
  <c r="AA8" i="45"/>
  <c r="Z8" i="45"/>
  <c r="AB8" i="45"/>
  <c r="AC8" i="45"/>
  <c r="Z24" i="45"/>
  <c r="AC24" i="45"/>
  <c r="AB24" i="45"/>
  <c r="AA24" i="45"/>
  <c r="AB40" i="45"/>
  <c r="AA40" i="45"/>
  <c r="Z40" i="45"/>
  <c r="AC40" i="45"/>
  <c r="AC56" i="45"/>
  <c r="AB56" i="45"/>
  <c r="AA56" i="45"/>
  <c r="Z56" i="45"/>
  <c r="AA72" i="45"/>
  <c r="Z72" i="45"/>
  <c r="AC72" i="45"/>
  <c r="AB72" i="45"/>
  <c r="AA88" i="45"/>
  <c r="Z88" i="45"/>
  <c r="AC88" i="45"/>
  <c r="AB88" i="45"/>
  <c r="Z23" i="45"/>
  <c r="AC23" i="45"/>
  <c r="AB23" i="45"/>
  <c r="AA23" i="45"/>
  <c r="AC47" i="45"/>
  <c r="AB47" i="45"/>
  <c r="AA47" i="45"/>
  <c r="Z47" i="45"/>
  <c r="AC10" i="45"/>
  <c r="AB10" i="45"/>
  <c r="Z10" i="45"/>
  <c r="AA10" i="45"/>
  <c r="AC48" i="45"/>
  <c r="AB48" i="45"/>
  <c r="AA48" i="45"/>
  <c r="Z48" i="45"/>
  <c r="Z31" i="45"/>
  <c r="AB31" i="45"/>
  <c r="AC31" i="45"/>
  <c r="AA31" i="45"/>
  <c r="AA98" i="45"/>
  <c r="Z98" i="45"/>
  <c r="AC98" i="45"/>
  <c r="AB98" i="45"/>
  <c r="AA83" i="45"/>
  <c r="Z83" i="45"/>
  <c r="AC83" i="45"/>
  <c r="AB83" i="45"/>
  <c r="Z39" i="45"/>
  <c r="AB39" i="45"/>
  <c r="AC39" i="45"/>
  <c r="AA39" i="45"/>
  <c r="AB46" i="45"/>
  <c r="AA46" i="45"/>
  <c r="Z46" i="45"/>
  <c r="AC46" i="45"/>
  <c r="AA78" i="45"/>
  <c r="Z78" i="45"/>
  <c r="AC78" i="45"/>
  <c r="AB78" i="45"/>
  <c r="Z28" i="45"/>
  <c r="AC28" i="45"/>
  <c r="AB28" i="45"/>
  <c r="AA28" i="45"/>
  <c r="AA63" i="45"/>
  <c r="Z63" i="45"/>
  <c r="AC63" i="45"/>
  <c r="AB63" i="45"/>
  <c r="AC18" i="45"/>
  <c r="AB18" i="45"/>
  <c r="Z18" i="45"/>
  <c r="AA18" i="45"/>
  <c r="AC50" i="45"/>
  <c r="AB50" i="45"/>
  <c r="AA50" i="45"/>
  <c r="Z50" i="45"/>
  <c r="AA82" i="45"/>
  <c r="Z82" i="45"/>
  <c r="AC82" i="45"/>
  <c r="AB82" i="45"/>
  <c r="Z35" i="45"/>
  <c r="AC35" i="45"/>
  <c r="AB35" i="45"/>
  <c r="AA35" i="45"/>
  <c r="AA67" i="45"/>
  <c r="Z67" i="45"/>
  <c r="AC67" i="45"/>
  <c r="AB67" i="45"/>
  <c r="AA99" i="45"/>
  <c r="Z99" i="45"/>
  <c r="AC99" i="45"/>
  <c r="AB99" i="45"/>
  <c r="AA71" i="45"/>
  <c r="Z71" i="45"/>
  <c r="AC71" i="45"/>
  <c r="AB71" i="45"/>
  <c r="Z30" i="45"/>
  <c r="AC30" i="45"/>
  <c r="AB30" i="45"/>
  <c r="AA30" i="45"/>
  <c r="AA62" i="45"/>
  <c r="Z62" i="45"/>
  <c r="AC62" i="45"/>
  <c r="AB62" i="45"/>
  <c r="AA94" i="45"/>
  <c r="Z94" i="45"/>
  <c r="AC94" i="45"/>
  <c r="AB94" i="45"/>
  <c r="Z21" i="45"/>
  <c r="AC21" i="45"/>
  <c r="AB21" i="45"/>
  <c r="AA21" i="45"/>
  <c r="Z37" i="45"/>
  <c r="AC37" i="45"/>
  <c r="AB37" i="45"/>
  <c r="AA37" i="45"/>
  <c r="AC53" i="45"/>
  <c r="AB53" i="45"/>
  <c r="AA53" i="45"/>
  <c r="Z53" i="45"/>
  <c r="AA69" i="45"/>
  <c r="Z69" i="45"/>
  <c r="AC69" i="45"/>
  <c r="AB69" i="45"/>
  <c r="AA85" i="45"/>
  <c r="Z85" i="45"/>
  <c r="AC85" i="45"/>
  <c r="AB85" i="45"/>
  <c r="AA101" i="45"/>
  <c r="Z101" i="45"/>
  <c r="AC101" i="45"/>
  <c r="AB101" i="45"/>
  <c r="AA20" i="45"/>
  <c r="AC20" i="45"/>
  <c r="Z20" i="45"/>
  <c r="AB20" i="45"/>
  <c r="Z36" i="45"/>
  <c r="AB36" i="45"/>
  <c r="AC36" i="45"/>
  <c r="AA36" i="45"/>
  <c r="AC52" i="45"/>
  <c r="AB52" i="45"/>
  <c r="AA52" i="45"/>
  <c r="Z52" i="45"/>
  <c r="AA68" i="45"/>
  <c r="Z68" i="45"/>
  <c r="AC68" i="45"/>
  <c r="AB68" i="45"/>
  <c r="AA84" i="45"/>
  <c r="Z84" i="45"/>
  <c r="AC84" i="45"/>
  <c r="AB84" i="45"/>
  <c r="AA100" i="45"/>
  <c r="Z100" i="45"/>
  <c r="AC100" i="45"/>
  <c r="AB100" i="45"/>
  <c r="Z12" i="44"/>
  <c r="AB12" i="44"/>
  <c r="AA12" i="44"/>
  <c r="AC12" i="44"/>
  <c r="AC28" i="44"/>
  <c r="AB28" i="44"/>
  <c r="Z28" i="44"/>
  <c r="AA28" i="44"/>
  <c r="Z75" i="44"/>
  <c r="AA75" i="44"/>
  <c r="AC75" i="44"/>
  <c r="AB75" i="44"/>
  <c r="AC24" i="44"/>
  <c r="AB24" i="44"/>
  <c r="Z24" i="44"/>
  <c r="AA24" i="44"/>
  <c r="AA83" i="44"/>
  <c r="Z83" i="44"/>
  <c r="AC83" i="44"/>
  <c r="AB83" i="44"/>
  <c r="AC23" i="44"/>
  <c r="AA23" i="44"/>
  <c r="Z23" i="44"/>
  <c r="AB23" i="44"/>
  <c r="AC30" i="44"/>
  <c r="AB30" i="44"/>
  <c r="AA30" i="44"/>
  <c r="Z30" i="44"/>
  <c r="Z46" i="44"/>
  <c r="AC46" i="44"/>
  <c r="AB46" i="44"/>
  <c r="AA46" i="44"/>
  <c r="Z62" i="44"/>
  <c r="AC62" i="44"/>
  <c r="AB62" i="44"/>
  <c r="AA62" i="44"/>
  <c r="Z49" i="44"/>
  <c r="AC49" i="44"/>
  <c r="AB49" i="44"/>
  <c r="AA49" i="44"/>
  <c r="Z65" i="44"/>
  <c r="AA65" i="44"/>
  <c r="AC65" i="44"/>
  <c r="AB65" i="44"/>
  <c r="AA81" i="44"/>
  <c r="Z81" i="44"/>
  <c r="AC81" i="44"/>
  <c r="AB81" i="44"/>
  <c r="Z71" i="44"/>
  <c r="AA71" i="44"/>
  <c r="AC71" i="44"/>
  <c r="AB71" i="44"/>
  <c r="AB10" i="44"/>
  <c r="AC10" i="44"/>
  <c r="Z10" i="44"/>
  <c r="AA10" i="44"/>
  <c r="AC42" i="44"/>
  <c r="AB42" i="44"/>
  <c r="AA42" i="44"/>
  <c r="Z42" i="44"/>
  <c r="Z74" i="44"/>
  <c r="AC74" i="44"/>
  <c r="AB74" i="44"/>
  <c r="AA74" i="44"/>
  <c r="AA90" i="44"/>
  <c r="Z90" i="44"/>
  <c r="AC90" i="44"/>
  <c r="AB90" i="44"/>
  <c r="AC13" i="44"/>
  <c r="AB13" i="44"/>
  <c r="Z13" i="44"/>
  <c r="AA13" i="44"/>
  <c r="Z45" i="44"/>
  <c r="AC45" i="44"/>
  <c r="AB45" i="44"/>
  <c r="AA45" i="44"/>
  <c r="Z77" i="44"/>
  <c r="AA77" i="44"/>
  <c r="AC77" i="44"/>
  <c r="AB77" i="44"/>
  <c r="Z52" i="44"/>
  <c r="AC52" i="44"/>
  <c r="AB52" i="44"/>
  <c r="AA52" i="44"/>
  <c r="AA84" i="44"/>
  <c r="Z84" i="44"/>
  <c r="AC84" i="44"/>
  <c r="AB84" i="44"/>
  <c r="AA100" i="44"/>
  <c r="Z100" i="44"/>
  <c r="AC100" i="44"/>
  <c r="AB100" i="44"/>
  <c r="Z59" i="44"/>
  <c r="AC59" i="44"/>
  <c r="AB59" i="44"/>
  <c r="AA59" i="44"/>
  <c r="AC43" i="44"/>
  <c r="AA43" i="44"/>
  <c r="Z43" i="44"/>
  <c r="AB43" i="44"/>
  <c r="AA7" i="44"/>
  <c r="AC7" i="44"/>
  <c r="Z7" i="44"/>
  <c r="AB7" i="44"/>
  <c r="Z8" i="44"/>
  <c r="AA8" i="44"/>
  <c r="AB8" i="44"/>
  <c r="AC8" i="44"/>
  <c r="Z51" i="44"/>
  <c r="AC51" i="44"/>
  <c r="AB51" i="44"/>
  <c r="AA51" i="44"/>
  <c r="AC39" i="44"/>
  <c r="AA39" i="44"/>
  <c r="Z39" i="44"/>
  <c r="AB39" i="44"/>
  <c r="AA11" i="44"/>
  <c r="Z11" i="44"/>
  <c r="AC11" i="44"/>
  <c r="AB11" i="44"/>
  <c r="AA79" i="44"/>
  <c r="Z79" i="44"/>
  <c r="AC79" i="44"/>
  <c r="AB79" i="44"/>
  <c r="AC22" i="44"/>
  <c r="AB22" i="44"/>
  <c r="AA22" i="44"/>
  <c r="Z22" i="44"/>
  <c r="AC38" i="44"/>
  <c r="AB38" i="44"/>
  <c r="AA38" i="44"/>
  <c r="Z38" i="44"/>
  <c r="Z54" i="44"/>
  <c r="AC54" i="44"/>
  <c r="AB54" i="44"/>
  <c r="AA54" i="44"/>
  <c r="Z70" i="44"/>
  <c r="AC70" i="44"/>
  <c r="AB70" i="44"/>
  <c r="AA70" i="44"/>
  <c r="AA86" i="44"/>
  <c r="Z86" i="44"/>
  <c r="AC86" i="44"/>
  <c r="AB86" i="44"/>
  <c r="AC9" i="44"/>
  <c r="AB9" i="44"/>
  <c r="AA9" i="44"/>
  <c r="Z9" i="44"/>
  <c r="AC25" i="44"/>
  <c r="AA25" i="44"/>
  <c r="Z25" i="44"/>
  <c r="AB25" i="44"/>
  <c r="AC41" i="44"/>
  <c r="AA41" i="44"/>
  <c r="Z41" i="44"/>
  <c r="AB41" i="44"/>
  <c r="Z57" i="44"/>
  <c r="AC57" i="44"/>
  <c r="AB57" i="44"/>
  <c r="AA57" i="44"/>
  <c r="Z73" i="44"/>
  <c r="AA73" i="44"/>
  <c r="AC73" i="44"/>
  <c r="AB73" i="44"/>
  <c r="AA89" i="44"/>
  <c r="Z89" i="44"/>
  <c r="AC89" i="44"/>
  <c r="AB89" i="44"/>
  <c r="AC32" i="44"/>
  <c r="AB32" i="44"/>
  <c r="Z32" i="44"/>
  <c r="AA32" i="44"/>
  <c r="Z48" i="44"/>
  <c r="AC48" i="44"/>
  <c r="AB48" i="44"/>
  <c r="AA48" i="44"/>
  <c r="Z64" i="44"/>
  <c r="AC64" i="44"/>
  <c r="AB64" i="44"/>
  <c r="AA64" i="44"/>
  <c r="AA80" i="44"/>
  <c r="Z80" i="44"/>
  <c r="AC80" i="44"/>
  <c r="AB80" i="44"/>
  <c r="AA96" i="44"/>
  <c r="Z96" i="44"/>
  <c r="AC96" i="44"/>
  <c r="AB96" i="44"/>
  <c r="Z55" i="44"/>
  <c r="AC55" i="44"/>
  <c r="AB55" i="44"/>
  <c r="AA55" i="44"/>
  <c r="AC27" i="44"/>
  <c r="AA27" i="44"/>
  <c r="Z27" i="44"/>
  <c r="AB27" i="44"/>
  <c r="AB14" i="44"/>
  <c r="Z14" i="44"/>
  <c r="AA14" i="44"/>
  <c r="AC14" i="44"/>
  <c r="AA94" i="44"/>
  <c r="Z94" i="44"/>
  <c r="AC94" i="44"/>
  <c r="AB94" i="44"/>
  <c r="AC33" i="44"/>
  <c r="AA33" i="44"/>
  <c r="Z33" i="44"/>
  <c r="AB33" i="44"/>
  <c r="Z20" i="44"/>
  <c r="AC20" i="44"/>
  <c r="AA20" i="44"/>
  <c r="AB20" i="44"/>
  <c r="Z16" i="44"/>
  <c r="AC16" i="44"/>
  <c r="AB16" i="44"/>
  <c r="AA16" i="44"/>
  <c r="Z67" i="44"/>
  <c r="AA67" i="44"/>
  <c r="AC67" i="44"/>
  <c r="AB67" i="44"/>
  <c r="AA19" i="44"/>
  <c r="AC19" i="44"/>
  <c r="AB19" i="44"/>
  <c r="Z19" i="44"/>
  <c r="AC31" i="44"/>
  <c r="AA31" i="44"/>
  <c r="Z31" i="44"/>
  <c r="AB31" i="44"/>
  <c r="AA95" i="44"/>
  <c r="Z95" i="44"/>
  <c r="AC95" i="44"/>
  <c r="AB95" i="44"/>
  <c r="AC26" i="44"/>
  <c r="AB26" i="44"/>
  <c r="Z26" i="44"/>
  <c r="AA26" i="44"/>
  <c r="Z58" i="44"/>
  <c r="AC58" i="44"/>
  <c r="AB58" i="44"/>
  <c r="AA58" i="44"/>
  <c r="AC29" i="44"/>
  <c r="AA29" i="44"/>
  <c r="Z29" i="44"/>
  <c r="AB29" i="44"/>
  <c r="Z61" i="44"/>
  <c r="AA61" i="44"/>
  <c r="AC61" i="44"/>
  <c r="AB61" i="44"/>
  <c r="AA93" i="44"/>
  <c r="Z93" i="44"/>
  <c r="AC93" i="44"/>
  <c r="AB93" i="44"/>
  <c r="AC36" i="44"/>
  <c r="AB36" i="44"/>
  <c r="AA36" i="44"/>
  <c r="Z36" i="44"/>
  <c r="Z68" i="44"/>
  <c r="AC68" i="44"/>
  <c r="AB68" i="44"/>
  <c r="AA68" i="44"/>
  <c r="AA91" i="44"/>
  <c r="Z91" i="44"/>
  <c r="AC91" i="44"/>
  <c r="AB91" i="44"/>
  <c r="AA15" i="44"/>
  <c r="AB15" i="44"/>
  <c r="Z15" i="44"/>
  <c r="AC15" i="44"/>
  <c r="AA87" i="44"/>
  <c r="Z87" i="44"/>
  <c r="AC87" i="44"/>
  <c r="AB87" i="44"/>
  <c r="AC35" i="44"/>
  <c r="AA35" i="44"/>
  <c r="Z35" i="44"/>
  <c r="AB35" i="44"/>
  <c r="AA99" i="44"/>
  <c r="Z99" i="44"/>
  <c r="AC99" i="44"/>
  <c r="AB99" i="44"/>
  <c r="Z63" i="44"/>
  <c r="AA63" i="44"/>
  <c r="AC63" i="44"/>
  <c r="AB63" i="44"/>
  <c r="AB18" i="44"/>
  <c r="AA18" i="44"/>
  <c r="Z18" i="44"/>
  <c r="AC18" i="44"/>
  <c r="AC34" i="44"/>
  <c r="AB34" i="44"/>
  <c r="AA34" i="44"/>
  <c r="Z34" i="44"/>
  <c r="Z50" i="44"/>
  <c r="AC50" i="44"/>
  <c r="AB50" i="44"/>
  <c r="AA50" i="44"/>
  <c r="Z66" i="44"/>
  <c r="AC66" i="44"/>
  <c r="AB66" i="44"/>
  <c r="AA66" i="44"/>
  <c r="AA82" i="44"/>
  <c r="Z82" i="44"/>
  <c r="AC82" i="44"/>
  <c r="AB82" i="44"/>
  <c r="AA98" i="44"/>
  <c r="Z98" i="44"/>
  <c r="AC98" i="44"/>
  <c r="AB98" i="44"/>
  <c r="AC21" i="44"/>
  <c r="AA21" i="44"/>
  <c r="Z21" i="44"/>
  <c r="AB21" i="44"/>
  <c r="AC37" i="44"/>
  <c r="AA37" i="44"/>
  <c r="Z37" i="44"/>
  <c r="AB37" i="44"/>
  <c r="Z53" i="44"/>
  <c r="AC53" i="44"/>
  <c r="AB53" i="44"/>
  <c r="AA53" i="44"/>
  <c r="Z69" i="44"/>
  <c r="AA69" i="44"/>
  <c r="AC69" i="44"/>
  <c r="AB69" i="44"/>
  <c r="AA85" i="44"/>
  <c r="Z85" i="44"/>
  <c r="AC85" i="44"/>
  <c r="AB85" i="44"/>
  <c r="AA101" i="44"/>
  <c r="Z101" i="44"/>
  <c r="AC101" i="44"/>
  <c r="AB101" i="44"/>
  <c r="Z44" i="44"/>
  <c r="AC44" i="44"/>
  <c r="AB44" i="44"/>
  <c r="AA44" i="44"/>
  <c r="Z60" i="44"/>
  <c r="AC60" i="44"/>
  <c r="AB60" i="44"/>
  <c r="AA60" i="44"/>
  <c r="Z76" i="44"/>
  <c r="AC76" i="44"/>
  <c r="AB76" i="44"/>
  <c r="AA76" i="44"/>
  <c r="AA92" i="44"/>
  <c r="Z92" i="44"/>
  <c r="AC92" i="44"/>
  <c r="AB92" i="44"/>
  <c r="Z47" i="44"/>
  <c r="AC47" i="44"/>
  <c r="AB47" i="44"/>
  <c r="AA47" i="44"/>
  <c r="AA78" i="44"/>
  <c r="Z78" i="44"/>
  <c r="AC78" i="44"/>
  <c r="AB78" i="44"/>
  <c r="AC17" i="44"/>
  <c r="Z17" i="44"/>
  <c r="AB17" i="44"/>
  <c r="AA17" i="44"/>
  <c r="AA97" i="44"/>
  <c r="Z97" i="44"/>
  <c r="AC97" i="44"/>
  <c r="AB97" i="44"/>
  <c r="AC40" i="44"/>
  <c r="AB40" i="44"/>
  <c r="AA40" i="44"/>
  <c r="Z40" i="44"/>
  <c r="Z56" i="44"/>
  <c r="AC56" i="44"/>
  <c r="AB56" i="44"/>
  <c r="AA56" i="44"/>
  <c r="Z72" i="44"/>
  <c r="AC72" i="44"/>
  <c r="AB72" i="44"/>
  <c r="AA72" i="44"/>
  <c r="AA88" i="44"/>
  <c r="Z88" i="44"/>
  <c r="AC88" i="44"/>
  <c r="AB88" i="44"/>
  <c r="AA46" i="43"/>
  <c r="Z46" i="43"/>
  <c r="AC46" i="43"/>
  <c r="AB46" i="43"/>
  <c r="AA67" i="43"/>
  <c r="Z67" i="43"/>
  <c r="AC67" i="43"/>
  <c r="AB67" i="43"/>
  <c r="Z9" i="43"/>
  <c r="AC9" i="43"/>
  <c r="AB9" i="43"/>
  <c r="AA9" i="43"/>
  <c r="Z25" i="43"/>
  <c r="AC25" i="43"/>
  <c r="AB25" i="43"/>
  <c r="AA25" i="43"/>
  <c r="AA8" i="43"/>
  <c r="Z8" i="43"/>
  <c r="AC8" i="43"/>
  <c r="AB8" i="43"/>
  <c r="Z24" i="43"/>
  <c r="AC24" i="43"/>
  <c r="AB24" i="43"/>
  <c r="AA24" i="43"/>
  <c r="AA40" i="43"/>
  <c r="Z40" i="43"/>
  <c r="AC40" i="43"/>
  <c r="AB40" i="43"/>
  <c r="AA72" i="43"/>
  <c r="Z72" i="43"/>
  <c r="AC72" i="43"/>
  <c r="AB72" i="43"/>
  <c r="Z30" i="43"/>
  <c r="AC30" i="43"/>
  <c r="AB30" i="43"/>
  <c r="AA30" i="43"/>
  <c r="AB15" i="43"/>
  <c r="AA15" i="43"/>
  <c r="Z15" i="43"/>
  <c r="AC15" i="43"/>
  <c r="AA47" i="43"/>
  <c r="Z47" i="43"/>
  <c r="AC47" i="43"/>
  <c r="AB47" i="43"/>
  <c r="AA79" i="43"/>
  <c r="Z79" i="43"/>
  <c r="AC79" i="43"/>
  <c r="AB79" i="43"/>
  <c r="Z34" i="43"/>
  <c r="AC34" i="43"/>
  <c r="AB34" i="43"/>
  <c r="AA34" i="43"/>
  <c r="AA66" i="43"/>
  <c r="Z66" i="43"/>
  <c r="AC66" i="43"/>
  <c r="AB66" i="43"/>
  <c r="AA54" i="43"/>
  <c r="Z54" i="43"/>
  <c r="AC54" i="43"/>
  <c r="AB54" i="43"/>
  <c r="Z27" i="43"/>
  <c r="AC27" i="43"/>
  <c r="AB27" i="43"/>
  <c r="AA27" i="43"/>
  <c r="AA59" i="43"/>
  <c r="Z59" i="43"/>
  <c r="AC59" i="43"/>
  <c r="AB59" i="43"/>
  <c r="AA91" i="43"/>
  <c r="Z91" i="43"/>
  <c r="AC91" i="43"/>
  <c r="AB91" i="43"/>
  <c r="AA98" i="43"/>
  <c r="Z98" i="43"/>
  <c r="AC98" i="43"/>
  <c r="AB98" i="43"/>
  <c r="Z21" i="43"/>
  <c r="AC21" i="43"/>
  <c r="AB21" i="43"/>
  <c r="AA21" i="43"/>
  <c r="AA37" i="43"/>
  <c r="AC37" i="43"/>
  <c r="AB37" i="43"/>
  <c r="Z37" i="43"/>
  <c r="AA53" i="43"/>
  <c r="Z53" i="43"/>
  <c r="AC53" i="43"/>
  <c r="AB53" i="43"/>
  <c r="AA69" i="43"/>
  <c r="Z69" i="43"/>
  <c r="AC69" i="43"/>
  <c r="AB69" i="43"/>
  <c r="AA85" i="43"/>
  <c r="Z85" i="43"/>
  <c r="AC85" i="43"/>
  <c r="AB85" i="43"/>
  <c r="AA101" i="43"/>
  <c r="Z101" i="43"/>
  <c r="AC101" i="43"/>
  <c r="AB101" i="43"/>
  <c r="AA20" i="43"/>
  <c r="Z20" i="43"/>
  <c r="AC20" i="43"/>
  <c r="AB20" i="43"/>
  <c r="AA36" i="43"/>
  <c r="AC36" i="43"/>
  <c r="AB36" i="43"/>
  <c r="Z36" i="43"/>
  <c r="AA52" i="43"/>
  <c r="Z52" i="43"/>
  <c r="AC52" i="43"/>
  <c r="AB52" i="43"/>
  <c r="AA68" i="43"/>
  <c r="Z68" i="43"/>
  <c r="AC68" i="43"/>
  <c r="AB68" i="43"/>
  <c r="AA84" i="43"/>
  <c r="Z84" i="43"/>
  <c r="AC84" i="43"/>
  <c r="AB84" i="43"/>
  <c r="AA100" i="43"/>
  <c r="Z100" i="43"/>
  <c r="AC100" i="43"/>
  <c r="AB100" i="43"/>
  <c r="AA74" i="43"/>
  <c r="Z74" i="43"/>
  <c r="AC74" i="43"/>
  <c r="AB74" i="43"/>
  <c r="AA35" i="43"/>
  <c r="Z35" i="43"/>
  <c r="AC35" i="43"/>
  <c r="AB35" i="43"/>
  <c r="AA41" i="43"/>
  <c r="Z41" i="43"/>
  <c r="AC41" i="43"/>
  <c r="AB41" i="43"/>
  <c r="AA57" i="43"/>
  <c r="Z57" i="43"/>
  <c r="AC57" i="43"/>
  <c r="AB57" i="43"/>
  <c r="AA73" i="43"/>
  <c r="Z73" i="43"/>
  <c r="AC73" i="43"/>
  <c r="AB73" i="43"/>
  <c r="AA89" i="43"/>
  <c r="Z89" i="43"/>
  <c r="AC89" i="43"/>
  <c r="AB89" i="43"/>
  <c r="AA56" i="43"/>
  <c r="Z56" i="43"/>
  <c r="AC56" i="43"/>
  <c r="AB56" i="43"/>
  <c r="AA78" i="43"/>
  <c r="Z78" i="43"/>
  <c r="AC78" i="43"/>
  <c r="AB78" i="43"/>
  <c r="AA39" i="43"/>
  <c r="Z39" i="43"/>
  <c r="AC39" i="43"/>
  <c r="AB39" i="43"/>
  <c r="AA71" i="43"/>
  <c r="Z71" i="43"/>
  <c r="AC71" i="43"/>
  <c r="AB71" i="43"/>
  <c r="AA90" i="43"/>
  <c r="Z90" i="43"/>
  <c r="AC90" i="43"/>
  <c r="AB90" i="43"/>
  <c r="AC14" i="43"/>
  <c r="AB14" i="43"/>
  <c r="AA14" i="43"/>
  <c r="Z14" i="43"/>
  <c r="AA38" i="43"/>
  <c r="AC38" i="43"/>
  <c r="AB38" i="43"/>
  <c r="Z38" i="43"/>
  <c r="AA94" i="43"/>
  <c r="Z94" i="43"/>
  <c r="AC94" i="43"/>
  <c r="AB94" i="43"/>
  <c r="AA49" i="43"/>
  <c r="Z49" i="43"/>
  <c r="AC49" i="43"/>
  <c r="AB49" i="43"/>
  <c r="AA65" i="43"/>
  <c r="Z65" i="43"/>
  <c r="AC65" i="43"/>
  <c r="AB65" i="43"/>
  <c r="AA81" i="43"/>
  <c r="Z81" i="43"/>
  <c r="AC81" i="43"/>
  <c r="AB81" i="43"/>
  <c r="AA97" i="43"/>
  <c r="Z97" i="43"/>
  <c r="AC97" i="43"/>
  <c r="AB97" i="43"/>
  <c r="AA16" i="43"/>
  <c r="Z16" i="43"/>
  <c r="AC16" i="43"/>
  <c r="AB16" i="43"/>
  <c r="Z32" i="43"/>
  <c r="AC32" i="43"/>
  <c r="AB32" i="43"/>
  <c r="AA32" i="43"/>
  <c r="AA48" i="43"/>
  <c r="Z48" i="43"/>
  <c r="AC48" i="43"/>
  <c r="AB48" i="43"/>
  <c r="AA64" i="43"/>
  <c r="Z64" i="43"/>
  <c r="AC64" i="43"/>
  <c r="AB64" i="43"/>
  <c r="Z23" i="43"/>
  <c r="AC23" i="43"/>
  <c r="AB23" i="43"/>
  <c r="AA23" i="43"/>
  <c r="AA55" i="43"/>
  <c r="Z55" i="43"/>
  <c r="AC55" i="43"/>
  <c r="AB55" i="43"/>
  <c r="AA87" i="43"/>
  <c r="Z87" i="43"/>
  <c r="AC87" i="43"/>
  <c r="AB87" i="43"/>
  <c r="AC10" i="43"/>
  <c r="AB10" i="43"/>
  <c r="AA10" i="43"/>
  <c r="Z10" i="43"/>
  <c r="AA42" i="43"/>
  <c r="Z42" i="43"/>
  <c r="AC42" i="43"/>
  <c r="AB42" i="43"/>
  <c r="AA70" i="43"/>
  <c r="Z70" i="43"/>
  <c r="AC70" i="43"/>
  <c r="AB70" i="43"/>
  <c r="AA88" i="43"/>
  <c r="Z88" i="43"/>
  <c r="AC88" i="43"/>
  <c r="AB88" i="43"/>
  <c r="AB7" i="43"/>
  <c r="AA7" i="43"/>
  <c r="Z7" i="43"/>
  <c r="AC7" i="43"/>
  <c r="Z26" i="43"/>
  <c r="AC26" i="43"/>
  <c r="AB26" i="43"/>
  <c r="AA26" i="43"/>
  <c r="AA58" i="43"/>
  <c r="Z58" i="43"/>
  <c r="AC58" i="43"/>
  <c r="AB58" i="43"/>
  <c r="AB19" i="43"/>
  <c r="AA19" i="43"/>
  <c r="Z19" i="43"/>
  <c r="AC19" i="43"/>
  <c r="AA51" i="43"/>
  <c r="Z51" i="43"/>
  <c r="AC51" i="43"/>
  <c r="AB51" i="43"/>
  <c r="AA83" i="43"/>
  <c r="Z83" i="43"/>
  <c r="AC83" i="43"/>
  <c r="AB83" i="43"/>
  <c r="Z17" i="43"/>
  <c r="AC17" i="43"/>
  <c r="AB17" i="43"/>
  <c r="AA17" i="43"/>
  <c r="Z33" i="43"/>
  <c r="AC33" i="43"/>
  <c r="AB33" i="43"/>
  <c r="AA33" i="43"/>
  <c r="AA80" i="43"/>
  <c r="Z80" i="43"/>
  <c r="AC80" i="43"/>
  <c r="AB80" i="43"/>
  <c r="AA96" i="43"/>
  <c r="Z96" i="43"/>
  <c r="AC96" i="43"/>
  <c r="AB96" i="43"/>
  <c r="Z22" i="43"/>
  <c r="AC22" i="43"/>
  <c r="AB22" i="43"/>
  <c r="AA22" i="43"/>
  <c r="AA62" i="43"/>
  <c r="AC62" i="43"/>
  <c r="AB62" i="43"/>
  <c r="Z62" i="43"/>
  <c r="Z31" i="43"/>
  <c r="AC31" i="43"/>
  <c r="AB31" i="43"/>
  <c r="AA31" i="43"/>
  <c r="AA63" i="43"/>
  <c r="Z63" i="43"/>
  <c r="AC63" i="43"/>
  <c r="AB63" i="43"/>
  <c r="AA99" i="43"/>
  <c r="Z99" i="43"/>
  <c r="AC99" i="43"/>
  <c r="AB99" i="43"/>
  <c r="AC18" i="43"/>
  <c r="AB18" i="43"/>
  <c r="AA18" i="43"/>
  <c r="Z18" i="43"/>
  <c r="AA50" i="43"/>
  <c r="Z50" i="43"/>
  <c r="AC50" i="43"/>
  <c r="AB50" i="43"/>
  <c r="AA82" i="43"/>
  <c r="Z82" i="43"/>
  <c r="AC82" i="43"/>
  <c r="AB82" i="43"/>
  <c r="AA95" i="43"/>
  <c r="Z95" i="43"/>
  <c r="AC95" i="43"/>
  <c r="AB95" i="43"/>
  <c r="AA86" i="43"/>
  <c r="Z86" i="43"/>
  <c r="AC86" i="43"/>
  <c r="AB86" i="43"/>
  <c r="AB11" i="43"/>
  <c r="AA11" i="43"/>
  <c r="Z11" i="43"/>
  <c r="AC11" i="43"/>
  <c r="AA43" i="43"/>
  <c r="Z43" i="43"/>
  <c r="AC43" i="43"/>
  <c r="AB43" i="43"/>
  <c r="AA75" i="43"/>
  <c r="Z75" i="43"/>
  <c r="AC75" i="43"/>
  <c r="AB75" i="43"/>
  <c r="Z13" i="43"/>
  <c r="AC13" i="43"/>
  <c r="AB13" i="43"/>
  <c r="AA13" i="43"/>
  <c r="Z29" i="43"/>
  <c r="AC29" i="43"/>
  <c r="AB29" i="43"/>
  <c r="AA29" i="43"/>
  <c r="AA45" i="43"/>
  <c r="Z45" i="43"/>
  <c r="AC45" i="43"/>
  <c r="AB45" i="43"/>
  <c r="AA61" i="43"/>
  <c r="AB61" i="43"/>
  <c r="Z61" i="43"/>
  <c r="AC61" i="43"/>
  <c r="AA77" i="43"/>
  <c r="Z77" i="43"/>
  <c r="AC77" i="43"/>
  <c r="AB77" i="43"/>
  <c r="AA93" i="43"/>
  <c r="Z93" i="43"/>
  <c r="AC93" i="43"/>
  <c r="AB93" i="43"/>
  <c r="AA12" i="43"/>
  <c r="Z12" i="43"/>
  <c r="AC12" i="43"/>
  <c r="AB12" i="43"/>
  <c r="Z28" i="43"/>
  <c r="AC28" i="43"/>
  <c r="AB28" i="43"/>
  <c r="AA28" i="43"/>
  <c r="AA44" i="43"/>
  <c r="Z44" i="43"/>
  <c r="AC44" i="43"/>
  <c r="AB44" i="43"/>
  <c r="AA60" i="43"/>
  <c r="Z60" i="43"/>
  <c r="AC60" i="43"/>
  <c r="AB60" i="43"/>
  <c r="AA76" i="43"/>
  <c r="Z76" i="43"/>
  <c r="AC76" i="43"/>
  <c r="AB76" i="43"/>
  <c r="AA92" i="43"/>
  <c r="Z92" i="43"/>
  <c r="AC92" i="43"/>
  <c r="AB92" i="43"/>
  <c r="AE33" i="38"/>
  <c r="AF33" i="38" s="1"/>
  <c r="AE65" i="38"/>
  <c r="AG65" i="38" s="1"/>
  <c r="AE84" i="38"/>
  <c r="AG84" i="38" s="1"/>
  <c r="AE68" i="38"/>
  <c r="AF68" i="38" s="1"/>
  <c r="AE24" i="38"/>
  <c r="AG24" i="38" s="1"/>
  <c r="AE26" i="38"/>
  <c r="AF26" i="38" s="1"/>
  <c r="AE61" i="38"/>
  <c r="AF61" i="38" s="1"/>
  <c r="AE13" i="38"/>
  <c r="AG13" i="38" s="1"/>
  <c r="AE41" i="38"/>
  <c r="AG41" i="38" s="1"/>
  <c r="AE70" i="38"/>
  <c r="AF70" i="38" s="1"/>
  <c r="AE54" i="38"/>
  <c r="AG54" i="38" s="1"/>
  <c r="AE64" i="38"/>
  <c r="AF64" i="38" s="1"/>
  <c r="AE97" i="38"/>
  <c r="AG97" i="38" s="1"/>
  <c r="AE23" i="38"/>
  <c r="AG23" i="38" s="1"/>
  <c r="AE85" i="38"/>
  <c r="AG85" i="38" s="1"/>
  <c r="AE87" i="38"/>
  <c r="AG87" i="38" s="1"/>
  <c r="AE80" i="38"/>
  <c r="AG80" i="38" s="1"/>
  <c r="AE78" i="38"/>
  <c r="AF78" i="38" s="1"/>
  <c r="AE46" i="38"/>
  <c r="AG46" i="38" s="1"/>
  <c r="AE79" i="38"/>
  <c r="AF79" i="38" s="1"/>
  <c r="AE71" i="38"/>
  <c r="AG71" i="38" s="1"/>
  <c r="AE52" i="38"/>
  <c r="AF52" i="38" s="1"/>
  <c r="AE101" i="38"/>
  <c r="AF101" i="38" s="1"/>
  <c r="AE72" i="38"/>
  <c r="AF72" i="38" s="1"/>
  <c r="AE89" i="38"/>
  <c r="AG89" i="38" s="1"/>
  <c r="AE57" i="38"/>
  <c r="AF57" i="38" s="1"/>
  <c r="AE25" i="38"/>
  <c r="AG25" i="38" s="1"/>
  <c r="AE22" i="38"/>
  <c r="AG22" i="38" s="1"/>
  <c r="AE11" i="38"/>
  <c r="AF11" i="38" s="1"/>
  <c r="AE39" i="38"/>
  <c r="AF39" i="38" s="1"/>
  <c r="AE76" i="38"/>
  <c r="AG76" i="38" s="1"/>
  <c r="AE28" i="38"/>
  <c r="AG28" i="38" s="1"/>
  <c r="AE29" i="38"/>
  <c r="AF29" i="38" s="1"/>
  <c r="AE90" i="38"/>
  <c r="AF90" i="38" s="1"/>
  <c r="AE58" i="38"/>
  <c r="AF58" i="38" s="1"/>
  <c r="AE48" i="38"/>
  <c r="AF48" i="38" s="1"/>
  <c r="AE81" i="38"/>
  <c r="AG81" i="38" s="1"/>
  <c r="AE83" i="38"/>
  <c r="AF83" i="38" s="1"/>
  <c r="AD19" i="38"/>
  <c r="AE59" i="38"/>
  <c r="AG59" i="38" s="1"/>
  <c r="AE100" i="38"/>
  <c r="AG100" i="38" s="1"/>
  <c r="AD101" i="38"/>
  <c r="AE69" i="38"/>
  <c r="AG69" i="38" s="1"/>
  <c r="AE37" i="38"/>
  <c r="AF37" i="38" s="1"/>
  <c r="AE21" i="38"/>
  <c r="AF21" i="38" s="1"/>
  <c r="AE66" i="38"/>
  <c r="AF66" i="38" s="1"/>
  <c r="AE95" i="38"/>
  <c r="AG95" i="38" s="1"/>
  <c r="AE31" i="38"/>
  <c r="AF31" i="38" s="1"/>
  <c r="AE35" i="38"/>
  <c r="AG35" i="38" s="1"/>
  <c r="AD8" i="38"/>
  <c r="AE86" i="38"/>
  <c r="AG86" i="38" s="1"/>
  <c r="AE47" i="38"/>
  <c r="AG47" i="38" s="1"/>
  <c r="AE77" i="38"/>
  <c r="AF77" i="38" s="1"/>
  <c r="AE45" i="38"/>
  <c r="AF45" i="38" s="1"/>
  <c r="AE43" i="38"/>
  <c r="AG43" i="38" s="1"/>
  <c r="AE96" i="38"/>
  <c r="AG96" i="38" s="1"/>
  <c r="AE16" i="38"/>
  <c r="AG16" i="38" s="1"/>
  <c r="AD17" i="38"/>
  <c r="AE63" i="38"/>
  <c r="AG63" i="38" s="1"/>
  <c r="AE36" i="38"/>
  <c r="AF36" i="38" s="1"/>
  <c r="AD20" i="38"/>
  <c r="AE82" i="38"/>
  <c r="AF82" i="38" s="1"/>
  <c r="AE50" i="38"/>
  <c r="AF50" i="38" s="1"/>
  <c r="AE27" i="38"/>
  <c r="AG27" i="38" s="1"/>
  <c r="AE88" i="38"/>
  <c r="AF88" i="38" s="1"/>
  <c r="AE56" i="38"/>
  <c r="AG56" i="38" s="1"/>
  <c r="AD9" i="38"/>
  <c r="AE51" i="38"/>
  <c r="AG51" i="38" s="1"/>
  <c r="AE92" i="38"/>
  <c r="AG92" i="38" s="1"/>
  <c r="AE60" i="38"/>
  <c r="AG60" i="38" s="1"/>
  <c r="AE12" i="38"/>
  <c r="AG12" i="38" s="1"/>
  <c r="AE74" i="38"/>
  <c r="AG74" i="38" s="1"/>
  <c r="AE42" i="38"/>
  <c r="AG42" i="38" s="1"/>
  <c r="AE67" i="38"/>
  <c r="AG67" i="38" s="1"/>
  <c r="AF84" i="38"/>
  <c r="AE32" i="38"/>
  <c r="AD16" i="38"/>
  <c r="AE53" i="38"/>
  <c r="AE40" i="38"/>
  <c r="AD13" i="38"/>
  <c r="AE55" i="38"/>
  <c r="AE94" i="38"/>
  <c r="AE62" i="38"/>
  <c r="AE30" i="38"/>
  <c r="AD14" i="38"/>
  <c r="AE14" i="38"/>
  <c r="AE91" i="38"/>
  <c r="AE75" i="38"/>
  <c r="AE20" i="38"/>
  <c r="AE98" i="38"/>
  <c r="AE34" i="38"/>
  <c r="AD18" i="38"/>
  <c r="AE18" i="38"/>
  <c r="AE8" i="38"/>
  <c r="AE73" i="38"/>
  <c r="AE9" i="38"/>
  <c r="AE99" i="38"/>
  <c r="AE93" i="38"/>
  <c r="AE49" i="38"/>
  <c r="AE17" i="38"/>
  <c r="AE15" i="38"/>
  <c r="AD15" i="38"/>
  <c r="AE19" i="38"/>
  <c r="AE7" i="38"/>
  <c r="AD7" i="38"/>
  <c r="AE38" i="38"/>
  <c r="AD11" i="38"/>
  <c r="AE44" i="38"/>
  <c r="AD12" i="38"/>
  <c r="AD10" i="38"/>
  <c r="AE10" i="38"/>
  <c r="Z1" i="55"/>
  <c r="AA1" i="55"/>
  <c r="AB1" i="55"/>
  <c r="AC1" i="55"/>
  <c r="T1" i="55"/>
  <c r="Y1" i="55"/>
  <c r="L1" i="55"/>
  <c r="M1" i="55"/>
  <c r="N1" i="55"/>
  <c r="O1" i="55"/>
  <c r="K1" i="55"/>
  <c r="Y102" i="55"/>
  <c r="T102" i="55"/>
  <c r="L101" i="55"/>
  <c r="AM102" i="55"/>
  <c r="K2" i="55"/>
  <c r="AS1" i="55"/>
  <c r="D1" i="55"/>
  <c r="C1" i="55"/>
  <c r="A1" i="55"/>
  <c r="AC7" i="35"/>
  <c r="AB7" i="35"/>
  <c r="AA7" i="35"/>
  <c r="Z7" i="35"/>
  <c r="Y7" i="35"/>
  <c r="T7" i="35"/>
  <c r="O7" i="35"/>
  <c r="N7" i="35"/>
  <c r="M7" i="35"/>
  <c r="L7" i="35"/>
  <c r="K7" i="35"/>
  <c r="AC5" i="35"/>
  <c r="AB5" i="35"/>
  <c r="AA5" i="35"/>
  <c r="Z5" i="35"/>
  <c r="Y5" i="35"/>
  <c r="T5" i="35"/>
  <c r="O5" i="35"/>
  <c r="N5" i="35"/>
  <c r="M5" i="35"/>
  <c r="L5" i="35"/>
  <c r="K5" i="35"/>
  <c r="L3" i="35"/>
  <c r="M3" i="35"/>
  <c r="N3" i="35"/>
  <c r="O3" i="35"/>
  <c r="T3" i="35"/>
  <c r="Y3" i="35"/>
  <c r="Z3" i="35"/>
  <c r="AA3" i="35"/>
  <c r="AB3" i="35"/>
  <c r="AC3" i="35"/>
  <c r="K3" i="35"/>
  <c r="D9" i="35"/>
  <c r="AH16" i="38" l="1"/>
  <c r="AH100" i="38"/>
  <c r="AH12" i="38"/>
  <c r="AH63" i="38"/>
  <c r="AH86" i="38"/>
  <c r="AH69" i="38"/>
  <c r="AH25" i="38"/>
  <c r="AH85" i="38"/>
  <c r="AH84" i="38"/>
  <c r="AH67" i="38"/>
  <c r="AH60" i="38"/>
  <c r="AH56" i="38"/>
  <c r="AH23" i="38"/>
  <c r="AH65" i="38"/>
  <c r="AH92" i="38"/>
  <c r="AH81" i="38"/>
  <c r="AH89" i="38"/>
  <c r="AH71" i="38"/>
  <c r="AH80" i="38"/>
  <c r="AH97" i="38"/>
  <c r="AH41" i="38"/>
  <c r="AH42" i="38"/>
  <c r="AH35" i="38"/>
  <c r="AH24" i="38"/>
  <c r="AH74" i="38"/>
  <c r="AH51" i="38"/>
  <c r="AH27" i="38"/>
  <c r="AH96" i="38"/>
  <c r="AH47" i="38"/>
  <c r="AH59" i="38"/>
  <c r="AH28" i="38"/>
  <c r="AH22" i="38"/>
  <c r="AH87" i="38"/>
  <c r="AH13" i="38"/>
  <c r="AH43" i="38"/>
  <c r="AH95" i="38"/>
  <c r="AH76" i="38"/>
  <c r="AH46" i="38"/>
  <c r="AH54" i="38"/>
  <c r="AE62" i="52"/>
  <c r="AF62" i="52" s="1"/>
  <c r="AE44" i="52"/>
  <c r="AG44" i="52" s="1"/>
  <c r="AH44" i="52" s="1"/>
  <c r="AE29" i="52"/>
  <c r="AF29" i="52" s="1"/>
  <c r="AE59" i="52"/>
  <c r="AF59" i="52" s="1"/>
  <c r="AD9" i="52"/>
  <c r="AD17" i="52"/>
  <c r="AE53" i="52"/>
  <c r="AF53" i="52" s="1"/>
  <c r="AE81" i="52"/>
  <c r="AF81" i="52" s="1"/>
  <c r="AE80" i="52"/>
  <c r="AF80" i="52" s="1"/>
  <c r="AE48" i="52"/>
  <c r="AF48" i="52" s="1"/>
  <c r="AE77" i="52"/>
  <c r="AF77" i="52" s="1"/>
  <c r="AE51" i="52"/>
  <c r="AF51" i="52" s="1"/>
  <c r="AE23" i="52"/>
  <c r="AF23" i="52" s="1"/>
  <c r="AE47" i="52"/>
  <c r="AG47" i="52" s="1"/>
  <c r="AH47" i="52" s="1"/>
  <c r="AE41" i="52"/>
  <c r="AF41" i="52" s="1"/>
  <c r="AE27" i="52"/>
  <c r="AF27" i="52" s="1"/>
  <c r="AE14" i="52"/>
  <c r="AG14" i="52" s="1"/>
  <c r="AH14" i="52" s="1"/>
  <c r="AG90" i="38"/>
  <c r="AH90" i="38" s="1"/>
  <c r="AD14" i="49"/>
  <c r="AE85" i="51"/>
  <c r="AF85" i="51" s="1"/>
  <c r="AD10" i="49"/>
  <c r="AE48" i="51"/>
  <c r="AG48" i="51" s="1"/>
  <c r="AP48" i="51" s="1"/>
  <c r="AQ48" i="51" s="1"/>
  <c r="AE11" i="52"/>
  <c r="AF11" i="52" s="1"/>
  <c r="AE94" i="51"/>
  <c r="AF94" i="51" s="1"/>
  <c r="AE30" i="51"/>
  <c r="AE67" i="51"/>
  <c r="AF67" i="51" s="1"/>
  <c r="AE35" i="51"/>
  <c r="AF35" i="51" s="1"/>
  <c r="AE90" i="51"/>
  <c r="AF90" i="51" s="1"/>
  <c r="AE58" i="51"/>
  <c r="AE71" i="51"/>
  <c r="AG71" i="51" s="1"/>
  <c r="AP71" i="51" s="1"/>
  <c r="AQ71" i="51" s="1"/>
  <c r="AE7" i="51"/>
  <c r="AG7" i="51" s="1"/>
  <c r="AH7" i="51" s="1"/>
  <c r="AE72" i="52"/>
  <c r="AF72" i="52" s="1"/>
  <c r="AE40" i="52"/>
  <c r="AE89" i="52"/>
  <c r="AF89" i="52" s="1"/>
  <c r="AE75" i="52"/>
  <c r="AF75" i="52" s="1"/>
  <c r="AE61" i="49"/>
  <c r="AF61" i="49" s="1"/>
  <c r="AE90" i="49"/>
  <c r="AE55" i="49"/>
  <c r="AF55" i="49" s="1"/>
  <c r="AE33" i="49"/>
  <c r="AG33" i="49" s="1"/>
  <c r="AP33" i="49" s="1"/>
  <c r="AQ33" i="49" s="1"/>
  <c r="AD19" i="49"/>
  <c r="AE45" i="51"/>
  <c r="AE38" i="50"/>
  <c r="AG38" i="50" s="1"/>
  <c r="AP38" i="50" s="1"/>
  <c r="AQ38" i="50" s="1"/>
  <c r="AE77" i="51"/>
  <c r="AG77" i="51" s="1"/>
  <c r="AE23" i="51"/>
  <c r="AF23" i="51" s="1"/>
  <c r="AE68" i="51"/>
  <c r="AF68" i="51" s="1"/>
  <c r="AE36" i="51"/>
  <c r="AF36" i="51" s="1"/>
  <c r="AD20" i="51"/>
  <c r="AE73" i="51"/>
  <c r="AF73" i="51" s="1"/>
  <c r="AD8" i="52"/>
  <c r="AD11" i="52"/>
  <c r="AE65" i="52"/>
  <c r="AG65" i="52" s="1"/>
  <c r="AH65" i="52" s="1"/>
  <c r="AE64" i="52"/>
  <c r="AF64" i="52" s="1"/>
  <c r="AE63" i="52"/>
  <c r="AD14" i="52"/>
  <c r="AE7" i="52"/>
  <c r="AF7" i="52" s="1"/>
  <c r="AE65" i="50"/>
  <c r="AF65" i="50" s="1"/>
  <c r="AE12" i="51"/>
  <c r="AE87" i="51"/>
  <c r="AF87" i="51" s="1"/>
  <c r="AE80" i="51"/>
  <c r="AG80" i="51" s="1"/>
  <c r="AE50" i="51"/>
  <c r="AG50" i="51" s="1"/>
  <c r="AE56" i="51"/>
  <c r="AE40" i="51"/>
  <c r="AF40" i="51" s="1"/>
  <c r="AE24" i="52"/>
  <c r="AG24" i="52" s="1"/>
  <c r="AH24" i="52" s="1"/>
  <c r="AE38" i="52"/>
  <c r="AF38" i="52" s="1"/>
  <c r="AE42" i="52"/>
  <c r="AD19" i="52"/>
  <c r="AE18" i="52"/>
  <c r="AF18" i="52" s="1"/>
  <c r="AE26" i="52"/>
  <c r="AF26" i="52" s="1"/>
  <c r="AE92" i="52"/>
  <c r="AD12" i="52"/>
  <c r="AE93" i="52"/>
  <c r="AG93" i="52" s="1"/>
  <c r="AH93" i="52" s="1"/>
  <c r="AE58" i="52"/>
  <c r="AF58" i="52" s="1"/>
  <c r="AE57" i="52"/>
  <c r="AE43" i="52"/>
  <c r="AF43" i="52" s="1"/>
  <c r="AE87" i="52"/>
  <c r="AF87" i="52" s="1"/>
  <c r="AE30" i="52"/>
  <c r="AF30" i="52" s="1"/>
  <c r="AE35" i="52"/>
  <c r="AE84" i="52"/>
  <c r="AF84" i="52" s="1"/>
  <c r="AE52" i="52"/>
  <c r="AF52" i="52" s="1"/>
  <c r="AE61" i="52"/>
  <c r="AF61" i="52" s="1"/>
  <c r="AE54" i="52"/>
  <c r="AE67" i="52"/>
  <c r="AG67" i="52" s="1"/>
  <c r="AH67" i="52" s="1"/>
  <c r="AE85" i="52"/>
  <c r="AG85" i="52" s="1"/>
  <c r="AH85" i="52" s="1"/>
  <c r="AE71" i="52"/>
  <c r="AF71" i="52" s="1"/>
  <c r="AD7" i="52"/>
  <c r="AE74" i="52"/>
  <c r="AG74" i="52" s="1"/>
  <c r="AH74" i="52" s="1"/>
  <c r="AD14" i="51"/>
  <c r="AE32" i="51"/>
  <c r="AF32" i="51" s="1"/>
  <c r="AE97" i="51"/>
  <c r="AE81" i="51"/>
  <c r="AF81" i="51" s="1"/>
  <c r="AE88" i="51"/>
  <c r="AF88" i="51" s="1"/>
  <c r="AE19" i="52"/>
  <c r="AF19" i="52" s="1"/>
  <c r="AD18" i="52"/>
  <c r="AE60" i="52"/>
  <c r="AF60" i="52" s="1"/>
  <c r="AE28" i="52"/>
  <c r="AF28" i="52" s="1"/>
  <c r="AE86" i="52"/>
  <c r="AG86" i="52" s="1"/>
  <c r="AH86" i="52" s="1"/>
  <c r="AE22" i="52"/>
  <c r="AE66" i="52"/>
  <c r="AF66" i="52" s="1"/>
  <c r="AE98" i="52"/>
  <c r="AF98" i="52" s="1"/>
  <c r="AE46" i="52"/>
  <c r="AG46" i="52" s="1"/>
  <c r="AH46" i="52" s="1"/>
  <c r="AE20" i="46"/>
  <c r="AF20" i="46" s="1"/>
  <c r="AE49" i="48"/>
  <c r="AG49" i="48" s="1"/>
  <c r="AP49" i="48" s="1"/>
  <c r="AQ49" i="48" s="1"/>
  <c r="AE17" i="48"/>
  <c r="AF17" i="48" s="1"/>
  <c r="AD18" i="48"/>
  <c r="AE64" i="50"/>
  <c r="AF64" i="50" s="1"/>
  <c r="AE60" i="50"/>
  <c r="AG60" i="50" s="1"/>
  <c r="AP60" i="50" s="1"/>
  <c r="AQ60" i="50" s="1"/>
  <c r="AE77" i="50"/>
  <c r="AF77" i="50" s="1"/>
  <c r="AE43" i="50"/>
  <c r="AF43" i="50" s="1"/>
  <c r="AE36" i="50"/>
  <c r="AG36" i="50" s="1"/>
  <c r="AP36" i="50" s="1"/>
  <c r="AQ36" i="50" s="1"/>
  <c r="AE53" i="50"/>
  <c r="AF53" i="50" s="1"/>
  <c r="AE59" i="50"/>
  <c r="AG59" i="50" s="1"/>
  <c r="AP59" i="50" s="1"/>
  <c r="AQ59" i="50" s="1"/>
  <c r="AE10" i="50"/>
  <c r="AF10" i="50" s="1"/>
  <c r="AD16" i="50"/>
  <c r="AE74" i="50"/>
  <c r="AF74" i="50" s="1"/>
  <c r="AE73" i="50"/>
  <c r="AF73" i="50" s="1"/>
  <c r="AE62" i="50"/>
  <c r="AF62" i="50" s="1"/>
  <c r="AE57" i="50"/>
  <c r="AE93" i="51"/>
  <c r="AF93" i="51" s="1"/>
  <c r="AE61" i="51"/>
  <c r="AE14" i="51"/>
  <c r="AG14" i="51" s="1"/>
  <c r="AH14" i="51" s="1"/>
  <c r="AE55" i="51"/>
  <c r="AF55" i="51" s="1"/>
  <c r="AE65" i="51"/>
  <c r="AF65" i="51" s="1"/>
  <c r="AE33" i="51"/>
  <c r="AD17" i="51"/>
  <c r="AE82" i="51"/>
  <c r="AF82" i="51" s="1"/>
  <c r="AE18" i="51"/>
  <c r="AG18" i="51" s="1"/>
  <c r="AH18" i="51" s="1"/>
  <c r="AE20" i="51"/>
  <c r="AD7" i="51"/>
  <c r="AE24" i="51"/>
  <c r="AF24" i="51" s="1"/>
  <c r="AD8" i="51"/>
  <c r="AE43" i="51"/>
  <c r="AD11" i="51"/>
  <c r="AD15" i="51"/>
  <c r="AE88" i="52"/>
  <c r="AE56" i="52"/>
  <c r="AE8" i="52"/>
  <c r="AE99" i="52"/>
  <c r="AE82" i="52"/>
  <c r="AE25" i="52"/>
  <c r="AE95" i="52"/>
  <c r="AE69" i="52"/>
  <c r="AE55" i="52"/>
  <c r="AE76" i="52"/>
  <c r="AE15" i="52"/>
  <c r="AE73" i="52"/>
  <c r="AE17" i="52"/>
  <c r="AE39" i="52"/>
  <c r="AE96" i="52"/>
  <c r="AE32" i="52"/>
  <c r="AE16" i="52"/>
  <c r="AE97" i="52"/>
  <c r="AE70" i="52"/>
  <c r="AE10" i="52"/>
  <c r="AE101" i="52"/>
  <c r="AE49" i="52"/>
  <c r="AE78" i="52"/>
  <c r="AE90" i="52"/>
  <c r="AE29" i="51"/>
  <c r="AE13" i="51"/>
  <c r="AF13" i="51" s="1"/>
  <c r="AE51" i="51"/>
  <c r="AG51" i="51" s="1"/>
  <c r="AE19" i="51"/>
  <c r="AF19" i="51" s="1"/>
  <c r="AE96" i="51"/>
  <c r="AF96" i="51" s="1"/>
  <c r="AE84" i="51"/>
  <c r="AG84" i="51" s="1"/>
  <c r="AE101" i="51"/>
  <c r="AG101" i="51" s="1"/>
  <c r="AH101" i="51" s="1"/>
  <c r="AE53" i="51"/>
  <c r="AF53" i="51" s="1"/>
  <c r="AE37" i="51"/>
  <c r="AE21" i="51"/>
  <c r="AG21" i="51" s="1"/>
  <c r="AP21" i="51" s="1"/>
  <c r="AQ21" i="51" s="1"/>
  <c r="AE26" i="51"/>
  <c r="AF26" i="51" s="1"/>
  <c r="AE72" i="51"/>
  <c r="AG72" i="51" s="1"/>
  <c r="AE45" i="52"/>
  <c r="AE31" i="52"/>
  <c r="AE94" i="52"/>
  <c r="AE79" i="52"/>
  <c r="AD15" i="52"/>
  <c r="AE83" i="52"/>
  <c r="AD16" i="52"/>
  <c r="AE13" i="52"/>
  <c r="AD13" i="52"/>
  <c r="AD10" i="52"/>
  <c r="AE50" i="52"/>
  <c r="AE33" i="52"/>
  <c r="AE37" i="52"/>
  <c r="AE100" i="52"/>
  <c r="AE68" i="52"/>
  <c r="AE36" i="52"/>
  <c r="AE20" i="52"/>
  <c r="AD101" i="52"/>
  <c r="AE91" i="52"/>
  <c r="AE34" i="52"/>
  <c r="AE21" i="52"/>
  <c r="AE67" i="50"/>
  <c r="AE58" i="50"/>
  <c r="AG58" i="50" s="1"/>
  <c r="AD19" i="51"/>
  <c r="AE64" i="51"/>
  <c r="AG64" i="51" s="1"/>
  <c r="AP64" i="51" s="1"/>
  <c r="AQ64" i="51" s="1"/>
  <c r="AE49" i="51"/>
  <c r="AG49" i="51" s="1"/>
  <c r="AP49" i="51" s="1"/>
  <c r="AQ49" i="51" s="1"/>
  <c r="AD101" i="51"/>
  <c r="AE69" i="51"/>
  <c r="AF69" i="51" s="1"/>
  <c r="AE89" i="51"/>
  <c r="AG89" i="51" s="1"/>
  <c r="AE25" i="51"/>
  <c r="AE70" i="51"/>
  <c r="AF70" i="51" s="1"/>
  <c r="AE38" i="51"/>
  <c r="AG38" i="51" s="1"/>
  <c r="AE75" i="51"/>
  <c r="AF75" i="51" s="1"/>
  <c r="AE98" i="51"/>
  <c r="AE66" i="51"/>
  <c r="AG66" i="51" s="1"/>
  <c r="AE34" i="51"/>
  <c r="AG34" i="51" s="1"/>
  <c r="AE79" i="51"/>
  <c r="AG79" i="51" s="1"/>
  <c r="AE47" i="51"/>
  <c r="AE12" i="52"/>
  <c r="AD20" i="52"/>
  <c r="AE9" i="51"/>
  <c r="AE9" i="52"/>
  <c r="AE11" i="50"/>
  <c r="AD11" i="50"/>
  <c r="AE46" i="51"/>
  <c r="AE74" i="51"/>
  <c r="AE40" i="48"/>
  <c r="AF40" i="48" s="1"/>
  <c r="AE24" i="48"/>
  <c r="AD12" i="48"/>
  <c r="AE45" i="48"/>
  <c r="AF45" i="48" s="1"/>
  <c r="AE29" i="48"/>
  <c r="AG29" i="48" s="1"/>
  <c r="AP29" i="48" s="1"/>
  <c r="AQ29" i="48" s="1"/>
  <c r="AD10" i="48"/>
  <c r="AE47" i="48"/>
  <c r="AG47" i="48" s="1"/>
  <c r="AP47" i="48" s="1"/>
  <c r="AQ47" i="48" s="1"/>
  <c r="AE19" i="48"/>
  <c r="AF19" i="48" s="1"/>
  <c r="AE34" i="49"/>
  <c r="AF34" i="49" s="1"/>
  <c r="AE35" i="50"/>
  <c r="AG35" i="50" s="1"/>
  <c r="AP35" i="50" s="1"/>
  <c r="AQ35" i="50" s="1"/>
  <c r="AE63" i="50"/>
  <c r="AF63" i="50" s="1"/>
  <c r="AD12" i="51"/>
  <c r="AD13" i="51"/>
  <c r="AE78" i="51"/>
  <c r="AE42" i="51"/>
  <c r="AE86" i="51"/>
  <c r="AE54" i="51"/>
  <c r="AE22" i="51"/>
  <c r="AE91" i="51"/>
  <c r="AE59" i="51"/>
  <c r="AE27" i="51"/>
  <c r="AD18" i="51"/>
  <c r="AE95" i="51"/>
  <c r="AE63" i="51"/>
  <c r="AE31" i="51"/>
  <c r="AE20" i="49"/>
  <c r="AF20" i="49" s="1"/>
  <c r="AE101" i="49"/>
  <c r="AG101" i="49" s="1"/>
  <c r="AH101" i="49" s="1"/>
  <c r="AE15" i="49"/>
  <c r="AE76" i="49"/>
  <c r="AG76" i="49" s="1"/>
  <c r="AP76" i="49" s="1"/>
  <c r="AQ76" i="49" s="1"/>
  <c r="AD18" i="50"/>
  <c r="AE18" i="50"/>
  <c r="AF18" i="50" s="1"/>
  <c r="AE92" i="51"/>
  <c r="AE60" i="51"/>
  <c r="AE28" i="51"/>
  <c r="AE83" i="51"/>
  <c r="AE100" i="51"/>
  <c r="AF67" i="38"/>
  <c r="AE52" i="49"/>
  <c r="AD9" i="49"/>
  <c r="AE9" i="49"/>
  <c r="AF9" i="49" s="1"/>
  <c r="AD15" i="50"/>
  <c r="AE76" i="51"/>
  <c r="AE44" i="51"/>
  <c r="AG36" i="51"/>
  <c r="AP36" i="51" s="1"/>
  <c r="AQ36" i="51" s="1"/>
  <c r="AE8" i="49"/>
  <c r="AF8" i="49" s="1"/>
  <c r="AE57" i="49"/>
  <c r="AE25" i="49"/>
  <c r="AG25" i="49" s="1"/>
  <c r="AE54" i="49"/>
  <c r="AF54" i="49" s="1"/>
  <c r="AE22" i="49"/>
  <c r="AF22" i="49" s="1"/>
  <c r="AE80" i="50"/>
  <c r="AF80" i="50" s="1"/>
  <c r="AE54" i="50"/>
  <c r="AG54" i="50" s="1"/>
  <c r="AP54" i="50" s="1"/>
  <c r="AQ54" i="50" s="1"/>
  <c r="AE51" i="50"/>
  <c r="AF51" i="50" s="1"/>
  <c r="AD9" i="50"/>
  <c r="AE70" i="50"/>
  <c r="AE66" i="50"/>
  <c r="AG66" i="50" s="1"/>
  <c r="AE99" i="50"/>
  <c r="AG99" i="50" s="1"/>
  <c r="AE37" i="50"/>
  <c r="AG37" i="50" s="1"/>
  <c r="AP37" i="50" s="1"/>
  <c r="AQ37" i="50" s="1"/>
  <c r="AE79" i="50"/>
  <c r="AE71" i="50"/>
  <c r="AG71" i="50" s="1"/>
  <c r="AE55" i="50"/>
  <c r="AG55" i="50" s="1"/>
  <c r="AE40" i="50"/>
  <c r="AG40" i="50" s="1"/>
  <c r="AP40" i="50" s="1"/>
  <c r="AQ40" i="50" s="1"/>
  <c r="AE8" i="50"/>
  <c r="AE41" i="50"/>
  <c r="AF41" i="50" s="1"/>
  <c r="AE45" i="50"/>
  <c r="AG45" i="50" s="1"/>
  <c r="AE16" i="51"/>
  <c r="AE52" i="51"/>
  <c r="AE39" i="51"/>
  <c r="AE57" i="51"/>
  <c r="AE41" i="51"/>
  <c r="AD9" i="51"/>
  <c r="AE11" i="51"/>
  <c r="AE16" i="50"/>
  <c r="AF16" i="50" s="1"/>
  <c r="AE81" i="50"/>
  <c r="AG81" i="50" s="1"/>
  <c r="AE19" i="50"/>
  <c r="AG19" i="50" s="1"/>
  <c r="AH19" i="50" s="1"/>
  <c r="AE89" i="50"/>
  <c r="AE15" i="50"/>
  <c r="AG15" i="50" s="1"/>
  <c r="AH15" i="50" s="1"/>
  <c r="AD14" i="50"/>
  <c r="AE26" i="50"/>
  <c r="AF26" i="50" s="1"/>
  <c r="AE23" i="50"/>
  <c r="AF23" i="50" s="1"/>
  <c r="AE84" i="50"/>
  <c r="AG84" i="50" s="1"/>
  <c r="AE68" i="50"/>
  <c r="AG68" i="50" s="1"/>
  <c r="AE94" i="50"/>
  <c r="AF94" i="50" s="1"/>
  <c r="AD8" i="50"/>
  <c r="AE87" i="50"/>
  <c r="AF87" i="50" s="1"/>
  <c r="AE76" i="50"/>
  <c r="AF76" i="50" s="1"/>
  <c r="AE78" i="50"/>
  <c r="AG78" i="50" s="1"/>
  <c r="AE75" i="50"/>
  <c r="AE10" i="51"/>
  <c r="AD10" i="51"/>
  <c r="AD16" i="51"/>
  <c r="AE17" i="51"/>
  <c r="AE99" i="51"/>
  <c r="AE8" i="51"/>
  <c r="AE15" i="51"/>
  <c r="AE50" i="50"/>
  <c r="AE47" i="50"/>
  <c r="AG47" i="50" s="1"/>
  <c r="AP47" i="50" s="1"/>
  <c r="AQ47" i="50" s="1"/>
  <c r="AE72" i="50"/>
  <c r="AG72" i="50" s="1"/>
  <c r="AE25" i="50"/>
  <c r="AF25" i="50" s="1"/>
  <c r="AE7" i="50"/>
  <c r="AF7" i="50" s="1"/>
  <c r="AE69" i="50"/>
  <c r="AF69" i="50" s="1"/>
  <c r="AE30" i="50"/>
  <c r="AF30" i="50" s="1"/>
  <c r="AE91" i="50"/>
  <c r="AG91" i="50" s="1"/>
  <c r="AE27" i="50"/>
  <c r="AE82" i="50"/>
  <c r="AG82" i="50" s="1"/>
  <c r="AE95" i="50"/>
  <c r="AG95" i="50" s="1"/>
  <c r="AE62" i="51"/>
  <c r="AE32" i="50"/>
  <c r="AE97" i="50"/>
  <c r="AE29" i="50"/>
  <c r="AE20" i="50"/>
  <c r="AE90" i="50"/>
  <c r="AE96" i="50"/>
  <c r="AE33" i="50"/>
  <c r="AE17" i="50"/>
  <c r="AE88" i="50"/>
  <c r="AE24" i="50"/>
  <c r="AE93" i="50"/>
  <c r="AE101" i="50"/>
  <c r="AE98" i="50"/>
  <c r="AE12" i="50"/>
  <c r="AE13" i="50"/>
  <c r="AF56" i="38"/>
  <c r="AG57" i="38"/>
  <c r="AH57" i="38" s="1"/>
  <c r="AE94" i="46"/>
  <c r="AF94" i="46" s="1"/>
  <c r="AE62" i="46"/>
  <c r="AF62" i="46" s="1"/>
  <c r="AE101" i="46"/>
  <c r="AG101" i="46" s="1"/>
  <c r="AH101" i="46" s="1"/>
  <c r="AE82" i="46"/>
  <c r="AG82" i="46" s="1"/>
  <c r="AP82" i="46" s="1"/>
  <c r="AQ82" i="46" s="1"/>
  <c r="AE95" i="46"/>
  <c r="AG95" i="46" s="1"/>
  <c r="AP95" i="46" s="1"/>
  <c r="AQ95" i="46" s="1"/>
  <c r="AE96" i="47"/>
  <c r="AG96" i="47" s="1"/>
  <c r="AE64" i="47"/>
  <c r="AG64" i="47" s="1"/>
  <c r="AP64" i="47" s="1"/>
  <c r="AQ64" i="47" s="1"/>
  <c r="AE97" i="47"/>
  <c r="AF97" i="47" s="1"/>
  <c r="AE72" i="48"/>
  <c r="AG72" i="48" s="1"/>
  <c r="AP72" i="48" s="1"/>
  <c r="AQ72" i="48" s="1"/>
  <c r="AD8" i="48"/>
  <c r="AE46" i="48"/>
  <c r="AF46" i="48" s="1"/>
  <c r="AE30" i="48"/>
  <c r="AE35" i="48"/>
  <c r="AF35" i="48" s="1"/>
  <c r="AE84" i="49"/>
  <c r="AG84" i="49" s="1"/>
  <c r="AD101" i="49"/>
  <c r="AE82" i="49"/>
  <c r="AG82" i="49" s="1"/>
  <c r="AE73" i="49"/>
  <c r="AF73" i="49" s="1"/>
  <c r="AE86" i="49"/>
  <c r="AF86" i="49" s="1"/>
  <c r="AD15" i="49"/>
  <c r="AE29" i="49"/>
  <c r="AF29" i="49" s="1"/>
  <c r="AE13" i="49"/>
  <c r="AF13" i="49" s="1"/>
  <c r="AE95" i="49"/>
  <c r="AG95" i="49" s="1"/>
  <c r="AE71" i="49"/>
  <c r="AG71" i="49" s="1"/>
  <c r="AE96" i="49"/>
  <c r="AE64" i="49"/>
  <c r="AF64" i="49" s="1"/>
  <c r="AE97" i="49"/>
  <c r="AG97" i="49" s="1"/>
  <c r="AE78" i="49"/>
  <c r="AF78" i="49" s="1"/>
  <c r="AE48" i="50"/>
  <c r="AE49" i="50"/>
  <c r="AD17" i="50"/>
  <c r="AE86" i="50"/>
  <c r="AE22" i="50"/>
  <c r="AE83" i="50"/>
  <c r="AD19" i="50"/>
  <c r="AE42" i="50"/>
  <c r="AE39" i="50"/>
  <c r="AE44" i="50"/>
  <c r="AE31" i="50"/>
  <c r="AE100" i="50"/>
  <c r="AD20" i="50"/>
  <c r="AD101" i="50"/>
  <c r="AE85" i="50"/>
  <c r="AE21" i="50"/>
  <c r="AE56" i="50"/>
  <c r="AD10" i="50"/>
  <c r="AE92" i="50"/>
  <c r="AE28" i="50"/>
  <c r="AD12" i="50"/>
  <c r="AD13" i="50"/>
  <c r="AE34" i="50"/>
  <c r="AG26" i="38"/>
  <c r="AH26" i="38" s="1"/>
  <c r="AG45" i="38"/>
  <c r="AH45" i="38" s="1"/>
  <c r="AG78" i="38"/>
  <c r="AH78" i="38" s="1"/>
  <c r="AE78" i="48"/>
  <c r="AG78" i="48" s="1"/>
  <c r="AE37" i="49"/>
  <c r="AG37" i="49" s="1"/>
  <c r="AP37" i="49" s="1"/>
  <c r="AQ37" i="49" s="1"/>
  <c r="AE59" i="49"/>
  <c r="AF59" i="49" s="1"/>
  <c r="AE39" i="49"/>
  <c r="AE40" i="49"/>
  <c r="AF40" i="49" s="1"/>
  <c r="AD11" i="49"/>
  <c r="AE93" i="49"/>
  <c r="AF93" i="49" s="1"/>
  <c r="AE27" i="49"/>
  <c r="AE48" i="49"/>
  <c r="AF48" i="49" s="1"/>
  <c r="AE65" i="49"/>
  <c r="AF65" i="49" s="1"/>
  <c r="AE49" i="49"/>
  <c r="AG49" i="49" s="1"/>
  <c r="AE46" i="49"/>
  <c r="AG46" i="49" s="1"/>
  <c r="AP46" i="49" s="1"/>
  <c r="AQ46" i="49" s="1"/>
  <c r="AE9" i="50"/>
  <c r="AD7" i="50"/>
  <c r="AE52" i="50"/>
  <c r="AE61" i="50"/>
  <c r="AE46" i="50"/>
  <c r="AF65" i="38"/>
  <c r="AG83" i="38"/>
  <c r="AH83" i="38" s="1"/>
  <c r="AE56" i="48"/>
  <c r="AF56" i="48" s="1"/>
  <c r="AE89" i="48"/>
  <c r="AE41" i="48"/>
  <c r="AF41" i="48" s="1"/>
  <c r="AD11" i="48"/>
  <c r="AE44" i="48"/>
  <c r="AG44" i="48" s="1"/>
  <c r="AP44" i="48" s="1"/>
  <c r="AQ44" i="48" s="1"/>
  <c r="AE48" i="48"/>
  <c r="AE32" i="48"/>
  <c r="AF32" i="48" s="1"/>
  <c r="AE81" i="48"/>
  <c r="AG81" i="48" s="1"/>
  <c r="AP81" i="48" s="1"/>
  <c r="AQ81" i="48" s="1"/>
  <c r="AD20" i="49"/>
  <c r="AE69" i="49"/>
  <c r="AD18" i="49"/>
  <c r="AE99" i="49"/>
  <c r="AF99" i="49" s="1"/>
  <c r="AE72" i="49"/>
  <c r="AF72" i="49" s="1"/>
  <c r="AE75" i="49"/>
  <c r="AE51" i="49"/>
  <c r="AG51" i="49" s="1"/>
  <c r="AE60" i="49"/>
  <c r="AF60" i="49" s="1"/>
  <c r="AE28" i="49"/>
  <c r="AG28" i="49" s="1"/>
  <c r="AP28" i="49" s="1"/>
  <c r="AQ28" i="49" s="1"/>
  <c r="AE42" i="49"/>
  <c r="AE10" i="49"/>
  <c r="AG10" i="49" s="1"/>
  <c r="AH10" i="49" s="1"/>
  <c r="AE67" i="49"/>
  <c r="AF67" i="49" s="1"/>
  <c r="AE16" i="49"/>
  <c r="AG16" i="49" s="1"/>
  <c r="AH16" i="49" s="1"/>
  <c r="AE94" i="49"/>
  <c r="AF94" i="49" s="1"/>
  <c r="AE62" i="49"/>
  <c r="AF62" i="49" s="1"/>
  <c r="AE47" i="49"/>
  <c r="AG47" i="49" s="1"/>
  <c r="AP47" i="49" s="1"/>
  <c r="AQ47" i="49" s="1"/>
  <c r="AE83" i="49"/>
  <c r="AF83" i="49" s="1"/>
  <c r="AE14" i="50"/>
  <c r="AG55" i="49"/>
  <c r="AE100" i="49"/>
  <c r="AE68" i="49"/>
  <c r="AE85" i="49"/>
  <c r="AE50" i="49"/>
  <c r="AE63" i="49"/>
  <c r="AE88" i="49"/>
  <c r="AE41" i="49"/>
  <c r="AE70" i="49"/>
  <c r="AE79" i="49"/>
  <c r="AE23" i="49"/>
  <c r="AE44" i="49"/>
  <c r="AE77" i="49"/>
  <c r="AE58" i="49"/>
  <c r="AE26" i="49"/>
  <c r="AE91" i="49"/>
  <c r="AE87" i="49"/>
  <c r="AE32" i="49"/>
  <c r="AE21" i="44"/>
  <c r="AG21" i="44" s="1"/>
  <c r="AP21" i="44" s="1"/>
  <c r="AQ21" i="44" s="1"/>
  <c r="AE34" i="44"/>
  <c r="AF34" i="44" s="1"/>
  <c r="AE21" i="47"/>
  <c r="AG21" i="47" s="1"/>
  <c r="AE51" i="47"/>
  <c r="AF51" i="47" s="1"/>
  <c r="AE56" i="47"/>
  <c r="AG56" i="47" s="1"/>
  <c r="AE57" i="47"/>
  <c r="AF57" i="47" s="1"/>
  <c r="AE8" i="48"/>
  <c r="AG8" i="48" s="1"/>
  <c r="AH8" i="48" s="1"/>
  <c r="AE9" i="48"/>
  <c r="AF9" i="48" s="1"/>
  <c r="AE38" i="48"/>
  <c r="AG38" i="48" s="1"/>
  <c r="AP38" i="48" s="1"/>
  <c r="AQ38" i="48" s="1"/>
  <c r="AE11" i="48"/>
  <c r="AE76" i="48"/>
  <c r="AF76" i="48" s="1"/>
  <c r="AE77" i="48"/>
  <c r="AF77" i="48" s="1"/>
  <c r="AE13" i="48"/>
  <c r="AG13" i="48" s="1"/>
  <c r="AH13" i="48" s="1"/>
  <c r="AE74" i="48"/>
  <c r="AD19" i="48"/>
  <c r="AE91" i="48"/>
  <c r="AF91" i="48" s="1"/>
  <c r="AE96" i="48"/>
  <c r="AF96" i="48" s="1"/>
  <c r="AE64" i="48"/>
  <c r="AG64" i="48" s="1"/>
  <c r="AE33" i="48"/>
  <c r="AG33" i="48" s="1"/>
  <c r="AE62" i="48"/>
  <c r="AF62" i="48" s="1"/>
  <c r="AE63" i="48"/>
  <c r="AG63" i="48" s="1"/>
  <c r="AP63" i="48" s="1"/>
  <c r="AQ63" i="48" s="1"/>
  <c r="AE84" i="48"/>
  <c r="AE101" i="48"/>
  <c r="AG101" i="48" s="1"/>
  <c r="AH101" i="48" s="1"/>
  <c r="AE69" i="48"/>
  <c r="AF69" i="48" s="1"/>
  <c r="AE98" i="48"/>
  <c r="AF98" i="48" s="1"/>
  <c r="AE82" i="48"/>
  <c r="AD15" i="48"/>
  <c r="AE36" i="49"/>
  <c r="AE53" i="49"/>
  <c r="AE21" i="49"/>
  <c r="AE98" i="49"/>
  <c r="AE66" i="49"/>
  <c r="AE18" i="49"/>
  <c r="AE35" i="49"/>
  <c r="AE56" i="49"/>
  <c r="AE24" i="49"/>
  <c r="AD8" i="49"/>
  <c r="AE89" i="49"/>
  <c r="AE38" i="49"/>
  <c r="AE11" i="49"/>
  <c r="AE92" i="49"/>
  <c r="AE12" i="49"/>
  <c r="AE45" i="49"/>
  <c r="AD13" i="49"/>
  <c r="AE74" i="49"/>
  <c r="AE31" i="49"/>
  <c r="AE80" i="49"/>
  <c r="AD16" i="49"/>
  <c r="AE81" i="49"/>
  <c r="AE30" i="49"/>
  <c r="AE43" i="49"/>
  <c r="AE7" i="49"/>
  <c r="AE12" i="46"/>
  <c r="AG12" i="46" s="1"/>
  <c r="AH12" i="46" s="1"/>
  <c r="AE92" i="47"/>
  <c r="AG92" i="47" s="1"/>
  <c r="AE76" i="47"/>
  <c r="AF76" i="47" s="1"/>
  <c r="AE90" i="47"/>
  <c r="AF90" i="47" s="1"/>
  <c r="AE74" i="47"/>
  <c r="AF74" i="47" s="1"/>
  <c r="AE27" i="47"/>
  <c r="AF27" i="47" s="1"/>
  <c r="AE98" i="47"/>
  <c r="AF98" i="47" s="1"/>
  <c r="AE66" i="47"/>
  <c r="AF66" i="47" s="1"/>
  <c r="AE18" i="47"/>
  <c r="AG18" i="47" s="1"/>
  <c r="AH18" i="47" s="1"/>
  <c r="AE31" i="47"/>
  <c r="AF31" i="47" s="1"/>
  <c r="AE8" i="47"/>
  <c r="AG8" i="47" s="1"/>
  <c r="AH8" i="47" s="1"/>
  <c r="AE73" i="48"/>
  <c r="AF73" i="48" s="1"/>
  <c r="AE86" i="48"/>
  <c r="AF86" i="48" s="1"/>
  <c r="AE95" i="48"/>
  <c r="AF95" i="48" s="1"/>
  <c r="AE67" i="48"/>
  <c r="AG67" i="48" s="1"/>
  <c r="AE75" i="48"/>
  <c r="AG75" i="48" s="1"/>
  <c r="AE60" i="48"/>
  <c r="AG60" i="48" s="1"/>
  <c r="AP60" i="48" s="1"/>
  <c r="AQ60" i="48" s="1"/>
  <c r="AD13" i="48"/>
  <c r="AE26" i="48"/>
  <c r="AF26" i="48" s="1"/>
  <c r="AE27" i="48"/>
  <c r="AG27" i="48" s="1"/>
  <c r="AE16" i="48"/>
  <c r="AG16" i="48" s="1"/>
  <c r="AH16" i="48" s="1"/>
  <c r="AE97" i="48"/>
  <c r="AF97" i="48" s="1"/>
  <c r="AE65" i="48"/>
  <c r="AF65" i="48" s="1"/>
  <c r="AE36" i="48"/>
  <c r="AE37" i="48"/>
  <c r="AF37" i="48" s="1"/>
  <c r="AE21" i="48"/>
  <c r="AG21" i="48" s="1"/>
  <c r="AP21" i="48" s="1"/>
  <c r="AQ21" i="48" s="1"/>
  <c r="AE34" i="48"/>
  <c r="AG34" i="48" s="1"/>
  <c r="AP34" i="48" s="1"/>
  <c r="AQ34" i="48" s="1"/>
  <c r="AE79" i="48"/>
  <c r="AG79" i="48" s="1"/>
  <c r="AE87" i="48"/>
  <c r="AG87" i="48" s="1"/>
  <c r="AP87" i="48" s="1"/>
  <c r="AQ87" i="48" s="1"/>
  <c r="AD17" i="49"/>
  <c r="AE14" i="49"/>
  <c r="AD7" i="49"/>
  <c r="AE19" i="49"/>
  <c r="AE59" i="46"/>
  <c r="AG59" i="46" s="1"/>
  <c r="AD19" i="47"/>
  <c r="AE49" i="47"/>
  <c r="AF49" i="47" s="1"/>
  <c r="AE33" i="47"/>
  <c r="AG33" i="47" s="1"/>
  <c r="AE36" i="47"/>
  <c r="AF36" i="47" s="1"/>
  <c r="AE20" i="47"/>
  <c r="AF20" i="47" s="1"/>
  <c r="AE53" i="47"/>
  <c r="AG53" i="47" s="1"/>
  <c r="AP53" i="47" s="1"/>
  <c r="AQ53" i="47" s="1"/>
  <c r="AE22" i="47"/>
  <c r="AF22" i="47" s="1"/>
  <c r="AE25" i="48"/>
  <c r="AF25" i="48" s="1"/>
  <c r="AE22" i="48"/>
  <c r="AG22" i="48" s="1"/>
  <c r="AE31" i="48"/>
  <c r="AG31" i="48" s="1"/>
  <c r="AP31" i="48" s="1"/>
  <c r="AQ31" i="48" s="1"/>
  <c r="AE92" i="48"/>
  <c r="AF92" i="48" s="1"/>
  <c r="AE28" i="48"/>
  <c r="AF28" i="48" s="1"/>
  <c r="AE12" i="48"/>
  <c r="AG12" i="48" s="1"/>
  <c r="AH12" i="48" s="1"/>
  <c r="AE90" i="48"/>
  <c r="AG90" i="48" s="1"/>
  <c r="AP90" i="48" s="1"/>
  <c r="AQ90" i="48" s="1"/>
  <c r="AE80" i="48"/>
  <c r="AG80" i="48" s="1"/>
  <c r="AP80" i="48" s="1"/>
  <c r="AQ80" i="48" s="1"/>
  <c r="AD16" i="48"/>
  <c r="AD14" i="48"/>
  <c r="AE99" i="48"/>
  <c r="AG99" i="48" s="1"/>
  <c r="AP99" i="48" s="1"/>
  <c r="AQ99" i="48" s="1"/>
  <c r="AE71" i="48"/>
  <c r="AF71" i="48" s="1"/>
  <c r="AE43" i="48"/>
  <c r="AG43" i="48" s="1"/>
  <c r="AP43" i="48" s="1"/>
  <c r="AQ43" i="48" s="1"/>
  <c r="AE68" i="48"/>
  <c r="AF68" i="48" s="1"/>
  <c r="AE52" i="48"/>
  <c r="AG52" i="48" s="1"/>
  <c r="AP52" i="48" s="1"/>
  <c r="AQ52" i="48" s="1"/>
  <c r="AE85" i="48"/>
  <c r="AG85" i="48" s="1"/>
  <c r="AP85" i="48" s="1"/>
  <c r="AQ85" i="48" s="1"/>
  <c r="AE66" i="48"/>
  <c r="AF66" i="48" s="1"/>
  <c r="AE18" i="48"/>
  <c r="AG18" i="48" s="1"/>
  <c r="AH18" i="48" s="1"/>
  <c r="AD12" i="49"/>
  <c r="AE17" i="49"/>
  <c r="AE65" i="47"/>
  <c r="AF65" i="47" s="1"/>
  <c r="AE79" i="47"/>
  <c r="AF79" i="47" s="1"/>
  <c r="AE15" i="47"/>
  <c r="AE99" i="47"/>
  <c r="AG99" i="47" s="1"/>
  <c r="AP99" i="47" s="1"/>
  <c r="AQ99" i="47" s="1"/>
  <c r="AE100" i="47"/>
  <c r="AF100" i="47" s="1"/>
  <c r="AE84" i="47"/>
  <c r="AF84" i="47" s="1"/>
  <c r="AE68" i="47"/>
  <c r="AF68" i="47" s="1"/>
  <c r="AD101" i="47"/>
  <c r="AE69" i="47"/>
  <c r="AF69" i="47" s="1"/>
  <c r="AE73" i="47"/>
  <c r="AE54" i="47"/>
  <c r="AG54" i="47" s="1"/>
  <c r="AP54" i="47" s="1"/>
  <c r="AQ54" i="47" s="1"/>
  <c r="AE75" i="47"/>
  <c r="AG75" i="47" s="1"/>
  <c r="AE47" i="47"/>
  <c r="AG47" i="47" s="1"/>
  <c r="AE88" i="48"/>
  <c r="AD9" i="48"/>
  <c r="AE70" i="48"/>
  <c r="AE93" i="48"/>
  <c r="AE61" i="48"/>
  <c r="AE42" i="48"/>
  <c r="AE10" i="48"/>
  <c r="AE83" i="48"/>
  <c r="AE94" i="48"/>
  <c r="AE7" i="48"/>
  <c r="AE50" i="48"/>
  <c r="AE51" i="48"/>
  <c r="AG61" i="38"/>
  <c r="AH61" i="38" s="1"/>
  <c r="AD16" i="46"/>
  <c r="AE81" i="46"/>
  <c r="AF81" i="46" s="1"/>
  <c r="AE52" i="46"/>
  <c r="AG52" i="46" s="1"/>
  <c r="AD20" i="46"/>
  <c r="AE45" i="47"/>
  <c r="AF45" i="47" s="1"/>
  <c r="AE29" i="47"/>
  <c r="AF29" i="47" s="1"/>
  <c r="AD13" i="47"/>
  <c r="AE83" i="47"/>
  <c r="AF83" i="47" s="1"/>
  <c r="AE19" i="47"/>
  <c r="AF19" i="47" s="1"/>
  <c r="AE46" i="47"/>
  <c r="AF46" i="47" s="1"/>
  <c r="AE39" i="47"/>
  <c r="AE35" i="47"/>
  <c r="AF35" i="47" s="1"/>
  <c r="AE52" i="47"/>
  <c r="AG52" i="47" s="1"/>
  <c r="AE37" i="47"/>
  <c r="AG37" i="47" s="1"/>
  <c r="AE82" i="47"/>
  <c r="AG82" i="47" s="1"/>
  <c r="AE95" i="47"/>
  <c r="AG95" i="47" s="1"/>
  <c r="AP95" i="47" s="1"/>
  <c r="AQ95" i="47" s="1"/>
  <c r="AE23" i="47"/>
  <c r="AF23" i="47" s="1"/>
  <c r="AE40" i="47"/>
  <c r="AG40" i="47" s="1"/>
  <c r="AE39" i="48"/>
  <c r="AG17" i="48"/>
  <c r="AH17" i="48" s="1"/>
  <c r="AD7" i="48"/>
  <c r="AE100" i="48"/>
  <c r="AE20" i="48"/>
  <c r="AD101" i="48"/>
  <c r="AE23" i="48"/>
  <c r="AF54" i="38"/>
  <c r="AE58" i="45"/>
  <c r="AG58" i="45" s="1"/>
  <c r="AP58" i="45" s="1"/>
  <c r="AQ58" i="45" s="1"/>
  <c r="AE55" i="46"/>
  <c r="AF55" i="46" s="1"/>
  <c r="AE63" i="46"/>
  <c r="AF63" i="46" s="1"/>
  <c r="AE77" i="47"/>
  <c r="AE91" i="47"/>
  <c r="AG91" i="47" s="1"/>
  <c r="AD17" i="47"/>
  <c r="AE94" i="47"/>
  <c r="AG94" i="47" s="1"/>
  <c r="AE78" i="47"/>
  <c r="AG78" i="47" s="1"/>
  <c r="AP78" i="47" s="1"/>
  <c r="AQ78" i="47" s="1"/>
  <c r="AD14" i="47"/>
  <c r="AE50" i="47"/>
  <c r="AG50" i="47" s="1"/>
  <c r="AE34" i="47"/>
  <c r="AE59" i="47"/>
  <c r="AF59" i="47" s="1"/>
  <c r="AE88" i="47"/>
  <c r="AG88" i="47" s="1"/>
  <c r="AE89" i="47"/>
  <c r="AF89" i="47" s="1"/>
  <c r="AE25" i="47"/>
  <c r="AE70" i="47"/>
  <c r="AF70" i="47" s="1"/>
  <c r="AE57" i="48"/>
  <c r="AE58" i="48"/>
  <c r="AE55" i="48"/>
  <c r="AD17" i="48"/>
  <c r="AE14" i="48"/>
  <c r="AD20" i="48"/>
  <c r="AE53" i="48"/>
  <c r="AE15" i="48"/>
  <c r="AE85" i="44"/>
  <c r="AF85" i="44" s="1"/>
  <c r="AE82" i="44"/>
  <c r="AF82" i="44" s="1"/>
  <c r="AE66" i="44"/>
  <c r="AG66" i="44" s="1"/>
  <c r="AP66" i="44" s="1"/>
  <c r="AQ66" i="44" s="1"/>
  <c r="AE25" i="44"/>
  <c r="AG25" i="44" s="1"/>
  <c r="AP25" i="44" s="1"/>
  <c r="AQ25" i="44" s="1"/>
  <c r="AE23" i="44"/>
  <c r="AG23" i="44" s="1"/>
  <c r="AP23" i="44" s="1"/>
  <c r="AQ23" i="44" s="1"/>
  <c r="AE83" i="44"/>
  <c r="AG83" i="44" s="1"/>
  <c r="AE100" i="45"/>
  <c r="AG100" i="45" s="1"/>
  <c r="AE68" i="45"/>
  <c r="AF68" i="45" s="1"/>
  <c r="AE101" i="45"/>
  <c r="AF101" i="45" s="1"/>
  <c r="AE53" i="45"/>
  <c r="AG53" i="45" s="1"/>
  <c r="AP53" i="45" s="1"/>
  <c r="AQ53" i="45" s="1"/>
  <c r="AE94" i="45"/>
  <c r="AF94" i="45" s="1"/>
  <c r="AE62" i="45"/>
  <c r="AF62" i="45" s="1"/>
  <c r="AE71" i="45"/>
  <c r="AG71" i="45" s="1"/>
  <c r="AP71" i="45" s="1"/>
  <c r="AQ71" i="45" s="1"/>
  <c r="AE99" i="45"/>
  <c r="AF99" i="45" s="1"/>
  <c r="AE67" i="45"/>
  <c r="AF67" i="45" s="1"/>
  <c r="AE82" i="45"/>
  <c r="AF82" i="45" s="1"/>
  <c r="AE83" i="45"/>
  <c r="AG83" i="45" s="1"/>
  <c r="AE72" i="45"/>
  <c r="AG72" i="45" s="1"/>
  <c r="AE33" i="46"/>
  <c r="AF33" i="46" s="1"/>
  <c r="AE92" i="46"/>
  <c r="AF92" i="46" s="1"/>
  <c r="AE35" i="46"/>
  <c r="AG35" i="46" s="1"/>
  <c r="AP35" i="46" s="1"/>
  <c r="AQ35" i="46" s="1"/>
  <c r="AD19" i="46"/>
  <c r="AE8" i="46"/>
  <c r="AF8" i="46" s="1"/>
  <c r="AE89" i="46"/>
  <c r="AF89" i="46" s="1"/>
  <c r="AE73" i="46"/>
  <c r="AG73" i="46" s="1"/>
  <c r="AE54" i="46"/>
  <c r="AF54" i="46" s="1"/>
  <c r="AE44" i="47"/>
  <c r="AG44" i="47" s="1"/>
  <c r="AE61" i="47"/>
  <c r="AG61" i="47" s="1"/>
  <c r="AE58" i="47"/>
  <c r="AG58" i="47" s="1"/>
  <c r="AP58" i="47" s="1"/>
  <c r="AQ58" i="47" s="1"/>
  <c r="AE26" i="47"/>
  <c r="AE87" i="47"/>
  <c r="AF87" i="47" s="1"/>
  <c r="AE48" i="47"/>
  <c r="AF48" i="47" s="1"/>
  <c r="AE32" i="47"/>
  <c r="AG32" i="47" s="1"/>
  <c r="AE16" i="47"/>
  <c r="AF16" i="47" s="1"/>
  <c r="AE24" i="47"/>
  <c r="AF24" i="47" s="1"/>
  <c r="AE41" i="47"/>
  <c r="AF41" i="47" s="1"/>
  <c r="AD9" i="47"/>
  <c r="AE38" i="47"/>
  <c r="AG38" i="47" s="1"/>
  <c r="AE11" i="47"/>
  <c r="AF11" i="47" s="1"/>
  <c r="AE55" i="47"/>
  <c r="AG55" i="47" s="1"/>
  <c r="AP55" i="47" s="1"/>
  <c r="AQ55" i="47" s="1"/>
  <c r="AE54" i="48"/>
  <c r="AE59" i="48"/>
  <c r="AE43" i="46"/>
  <c r="AG43" i="46" s="1"/>
  <c r="AE38" i="46"/>
  <c r="AF38" i="46" s="1"/>
  <c r="AD13" i="46"/>
  <c r="AD12" i="46"/>
  <c r="AE93" i="46"/>
  <c r="AF93" i="46" s="1"/>
  <c r="AE77" i="46"/>
  <c r="AG77" i="46" s="1"/>
  <c r="AP77" i="46" s="1"/>
  <c r="AQ77" i="46" s="1"/>
  <c r="AD12" i="47"/>
  <c r="AE12" i="47"/>
  <c r="AD10" i="47"/>
  <c r="AE7" i="47"/>
  <c r="AE63" i="47"/>
  <c r="AD15" i="47"/>
  <c r="AE101" i="47"/>
  <c r="AE9" i="47"/>
  <c r="AE95" i="45"/>
  <c r="AG95" i="45" s="1"/>
  <c r="AP95" i="45" s="1"/>
  <c r="AQ95" i="45" s="1"/>
  <c r="AD17" i="46"/>
  <c r="AE30" i="46"/>
  <c r="AF30" i="46" s="1"/>
  <c r="AE98" i="46"/>
  <c r="AG98" i="46" s="1"/>
  <c r="AE79" i="46"/>
  <c r="AG79" i="46" s="1"/>
  <c r="AE60" i="47"/>
  <c r="AE28" i="47"/>
  <c r="AE93" i="47"/>
  <c r="AE13" i="47"/>
  <c r="AE42" i="47"/>
  <c r="AE10" i="47"/>
  <c r="AD7" i="47"/>
  <c r="AE80" i="47"/>
  <c r="AE81" i="47"/>
  <c r="AE17" i="47"/>
  <c r="AE62" i="47"/>
  <c r="AE30" i="47"/>
  <c r="AE43" i="47"/>
  <c r="AE85" i="47"/>
  <c r="AD18" i="47"/>
  <c r="AE71" i="47"/>
  <c r="AE72" i="47"/>
  <c r="AD8" i="47"/>
  <c r="AE86" i="47"/>
  <c r="AD11" i="47"/>
  <c r="AE67" i="47"/>
  <c r="AE96" i="46"/>
  <c r="AF96" i="46" s="1"/>
  <c r="AE64" i="46"/>
  <c r="AF64" i="46" s="1"/>
  <c r="AD14" i="46"/>
  <c r="AE76" i="46"/>
  <c r="AF76" i="46" s="1"/>
  <c r="AE84" i="46"/>
  <c r="AE53" i="46"/>
  <c r="AF53" i="46" s="1"/>
  <c r="AE66" i="46"/>
  <c r="AF66" i="46" s="1"/>
  <c r="AE27" i="46"/>
  <c r="AG27" i="46" s="1"/>
  <c r="AE19" i="46"/>
  <c r="AG19" i="46" s="1"/>
  <c r="AH19" i="46" s="1"/>
  <c r="AE31" i="46"/>
  <c r="AF31" i="46" s="1"/>
  <c r="AE77" i="45"/>
  <c r="AG77" i="45" s="1"/>
  <c r="AP77" i="45" s="1"/>
  <c r="AQ77" i="45" s="1"/>
  <c r="AE45" i="45"/>
  <c r="AF45" i="45" s="1"/>
  <c r="AE96" i="45"/>
  <c r="AG96" i="45" s="1"/>
  <c r="AP96" i="45" s="1"/>
  <c r="AQ96" i="45" s="1"/>
  <c r="AE64" i="45"/>
  <c r="AF64" i="45" s="1"/>
  <c r="AE15" i="45"/>
  <c r="AG15" i="45" s="1"/>
  <c r="AH15" i="45" s="1"/>
  <c r="AE13" i="45"/>
  <c r="AG13" i="45" s="1"/>
  <c r="AH13" i="45" s="1"/>
  <c r="AE51" i="45"/>
  <c r="AF51" i="45" s="1"/>
  <c r="AE19" i="45"/>
  <c r="AG19" i="45" s="1"/>
  <c r="AH19" i="45" s="1"/>
  <c r="AE80" i="46"/>
  <c r="AF80" i="46" s="1"/>
  <c r="AE97" i="46"/>
  <c r="AG97" i="46" s="1"/>
  <c r="AE65" i="46"/>
  <c r="AF65" i="46" s="1"/>
  <c r="AE28" i="46"/>
  <c r="AF28" i="46" s="1"/>
  <c r="AE61" i="46"/>
  <c r="AG61" i="46" s="1"/>
  <c r="AD16" i="47"/>
  <c r="AE14" i="47"/>
  <c r="AD20" i="47"/>
  <c r="AE8" i="45"/>
  <c r="AF8" i="45" s="1"/>
  <c r="AD8" i="45"/>
  <c r="AD15" i="45"/>
  <c r="AE32" i="46"/>
  <c r="AE16" i="46"/>
  <c r="AE17" i="46"/>
  <c r="AE71" i="46"/>
  <c r="AD7" i="46"/>
  <c r="AE36" i="46"/>
  <c r="AE85" i="46"/>
  <c r="AE37" i="46"/>
  <c r="AE50" i="46"/>
  <c r="AE11" i="46"/>
  <c r="AD11" i="46"/>
  <c r="AE40" i="46"/>
  <c r="AE41" i="46"/>
  <c r="AE74" i="46"/>
  <c r="AE83" i="46"/>
  <c r="AE51" i="46"/>
  <c r="AE58" i="46"/>
  <c r="AE37" i="43"/>
  <c r="AG37" i="43" s="1"/>
  <c r="AH37" i="43" s="1"/>
  <c r="AE72" i="44"/>
  <c r="AF72" i="44" s="1"/>
  <c r="AE47" i="44"/>
  <c r="AG47" i="44" s="1"/>
  <c r="AE76" i="44"/>
  <c r="AF76" i="44" s="1"/>
  <c r="AE44" i="44"/>
  <c r="AG44" i="44" s="1"/>
  <c r="AE51" i="44"/>
  <c r="AF51" i="44" s="1"/>
  <c r="AE84" i="44"/>
  <c r="AG84" i="44" s="1"/>
  <c r="AP84" i="44" s="1"/>
  <c r="AQ84" i="44" s="1"/>
  <c r="AE52" i="44"/>
  <c r="AF52" i="44" s="1"/>
  <c r="AE45" i="44"/>
  <c r="AG45" i="44" s="1"/>
  <c r="AE49" i="44"/>
  <c r="AG49" i="44" s="1"/>
  <c r="AE46" i="44"/>
  <c r="AF46" i="44" s="1"/>
  <c r="AE36" i="45"/>
  <c r="AG36" i="45" s="1"/>
  <c r="AE49" i="46"/>
  <c r="AE78" i="46"/>
  <c r="AE87" i="46"/>
  <c r="AE29" i="46"/>
  <c r="AE26" i="46"/>
  <c r="AD10" i="46"/>
  <c r="AE10" i="46"/>
  <c r="AE21" i="46"/>
  <c r="AE34" i="46"/>
  <c r="AD8" i="46"/>
  <c r="AE22" i="46"/>
  <c r="AE75" i="43"/>
  <c r="AG75" i="43" s="1"/>
  <c r="AH75" i="43" s="1"/>
  <c r="AE86" i="43"/>
  <c r="AF86" i="43" s="1"/>
  <c r="AE82" i="43"/>
  <c r="AG82" i="43" s="1"/>
  <c r="AH82" i="43" s="1"/>
  <c r="AE63" i="43"/>
  <c r="AG63" i="43" s="1"/>
  <c r="AH63" i="43" s="1"/>
  <c r="AE96" i="43"/>
  <c r="AF96" i="43" s="1"/>
  <c r="AE80" i="43"/>
  <c r="AF80" i="43" s="1"/>
  <c r="AE71" i="43"/>
  <c r="AF71" i="43" s="1"/>
  <c r="AE85" i="43"/>
  <c r="AF85" i="43" s="1"/>
  <c r="AE29" i="44"/>
  <c r="AG29" i="44" s="1"/>
  <c r="AP29" i="44" s="1"/>
  <c r="AQ29" i="44" s="1"/>
  <c r="AE27" i="44"/>
  <c r="AF27" i="44" s="1"/>
  <c r="AE14" i="46"/>
  <c r="AE39" i="46"/>
  <c r="AE60" i="46"/>
  <c r="AE75" i="46"/>
  <c r="AE88" i="46"/>
  <c r="AE56" i="46"/>
  <c r="AE25" i="46"/>
  <c r="AD9" i="46"/>
  <c r="AD18" i="44"/>
  <c r="AE68" i="44"/>
  <c r="AF68" i="44" s="1"/>
  <c r="AE36" i="44"/>
  <c r="AF36" i="44" s="1"/>
  <c r="AE26" i="44"/>
  <c r="AG26" i="44" s="1"/>
  <c r="AE19" i="44"/>
  <c r="AG19" i="44" s="1"/>
  <c r="AH19" i="44" s="1"/>
  <c r="AD16" i="44"/>
  <c r="AE20" i="44"/>
  <c r="AF20" i="44" s="1"/>
  <c r="AE70" i="44"/>
  <c r="AF70" i="44" s="1"/>
  <c r="AE22" i="44"/>
  <c r="AG22" i="44" s="1"/>
  <c r="AP22" i="44" s="1"/>
  <c r="AQ22" i="44" s="1"/>
  <c r="AD17" i="45"/>
  <c r="AE17" i="45"/>
  <c r="AF17" i="45" s="1"/>
  <c r="AE48" i="46"/>
  <c r="AE23" i="46"/>
  <c r="AE100" i="46"/>
  <c r="AE68" i="46"/>
  <c r="AD101" i="46"/>
  <c r="AD18" i="46"/>
  <c r="AE18" i="46"/>
  <c r="AE45" i="46"/>
  <c r="AE24" i="46"/>
  <c r="AE70" i="46"/>
  <c r="AD15" i="46"/>
  <c r="AE15" i="46"/>
  <c r="AE63" i="45"/>
  <c r="AF63" i="45" s="1"/>
  <c r="AE78" i="45"/>
  <c r="AG78" i="45" s="1"/>
  <c r="AP78" i="45" s="1"/>
  <c r="AQ78" i="45" s="1"/>
  <c r="AE98" i="45"/>
  <c r="AF98" i="45" s="1"/>
  <c r="AE24" i="45"/>
  <c r="AG24" i="45" s="1"/>
  <c r="AE75" i="45"/>
  <c r="AF75" i="45" s="1"/>
  <c r="AE11" i="45"/>
  <c r="AG11" i="45" s="1"/>
  <c r="AH11" i="45" s="1"/>
  <c r="AE79" i="45"/>
  <c r="AF79" i="45" s="1"/>
  <c r="AD12" i="45"/>
  <c r="AE93" i="45"/>
  <c r="AF93" i="45" s="1"/>
  <c r="AE61" i="45"/>
  <c r="AF61" i="45" s="1"/>
  <c r="AE80" i="45"/>
  <c r="AF80" i="45" s="1"/>
  <c r="AE16" i="45"/>
  <c r="AF16" i="45" s="1"/>
  <c r="AE59" i="45"/>
  <c r="AF59" i="45" s="1"/>
  <c r="AE76" i="45"/>
  <c r="AF76" i="45" s="1"/>
  <c r="AE27" i="45"/>
  <c r="AG27" i="45" s="1"/>
  <c r="AE46" i="46"/>
  <c r="AE9" i="46"/>
  <c r="AE13" i="46"/>
  <c r="AE85" i="45"/>
  <c r="AF85" i="45" s="1"/>
  <c r="AE30" i="45"/>
  <c r="AG30" i="45" s="1"/>
  <c r="AP30" i="45" s="1"/>
  <c r="AQ30" i="45" s="1"/>
  <c r="AE35" i="45"/>
  <c r="AF35" i="45" s="1"/>
  <c r="AE50" i="45"/>
  <c r="AF50" i="45" s="1"/>
  <c r="AE18" i="45"/>
  <c r="AG18" i="45" s="1"/>
  <c r="AH18" i="45" s="1"/>
  <c r="AE46" i="45"/>
  <c r="AF46" i="45" s="1"/>
  <c r="AE10" i="45"/>
  <c r="AG10" i="45" s="1"/>
  <c r="AH10" i="45" s="1"/>
  <c r="AE40" i="45"/>
  <c r="AF40" i="45" s="1"/>
  <c r="AE89" i="45"/>
  <c r="AF89" i="45" s="1"/>
  <c r="AE57" i="45"/>
  <c r="AF57" i="45" s="1"/>
  <c r="AE41" i="45"/>
  <c r="AF41" i="45" s="1"/>
  <c r="AE38" i="45"/>
  <c r="AF38" i="45" s="1"/>
  <c r="AE87" i="45"/>
  <c r="AF87" i="45" s="1"/>
  <c r="AE43" i="45"/>
  <c r="AG43" i="45" s="1"/>
  <c r="AP43" i="45" s="1"/>
  <c r="AQ43" i="45" s="1"/>
  <c r="AD11" i="45"/>
  <c r="AE26" i="45"/>
  <c r="AG26" i="45" s="1"/>
  <c r="AE91" i="45"/>
  <c r="AF91" i="45" s="1"/>
  <c r="AE44" i="45"/>
  <c r="AG44" i="45" s="1"/>
  <c r="AP44" i="45" s="1"/>
  <c r="AQ44" i="45" s="1"/>
  <c r="AE29" i="45"/>
  <c r="AG29" i="45" s="1"/>
  <c r="AE14" i="45"/>
  <c r="AG14" i="45" s="1"/>
  <c r="AH14" i="45" s="1"/>
  <c r="AE66" i="45"/>
  <c r="AF66" i="45" s="1"/>
  <c r="AE33" i="45"/>
  <c r="AG33" i="45" s="1"/>
  <c r="AE55" i="45"/>
  <c r="AG55" i="45" s="1"/>
  <c r="AE44" i="46"/>
  <c r="AE69" i="46"/>
  <c r="AE91" i="46"/>
  <c r="AE42" i="46"/>
  <c r="AE72" i="46"/>
  <c r="AE57" i="46"/>
  <c r="AE86" i="46"/>
  <c r="AE47" i="46"/>
  <c r="AE90" i="46"/>
  <c r="AE99" i="46"/>
  <c r="AE67" i="46"/>
  <c r="AD9" i="44"/>
  <c r="AE39" i="44"/>
  <c r="AG39" i="44" s="1"/>
  <c r="AE84" i="45"/>
  <c r="AF84" i="45" s="1"/>
  <c r="AE69" i="45"/>
  <c r="AF69" i="45" s="1"/>
  <c r="AE37" i="45"/>
  <c r="AF37" i="45" s="1"/>
  <c r="AE21" i="45"/>
  <c r="AG21" i="45" s="1"/>
  <c r="AP21" i="45" s="1"/>
  <c r="AQ21" i="45" s="1"/>
  <c r="AE28" i="45"/>
  <c r="AF28" i="45" s="1"/>
  <c r="AE39" i="45"/>
  <c r="AF39" i="45" s="1"/>
  <c r="AE31" i="45"/>
  <c r="AF31" i="45" s="1"/>
  <c r="AE23" i="45"/>
  <c r="AF23" i="45" s="1"/>
  <c r="AE88" i="45"/>
  <c r="AF88" i="45" s="1"/>
  <c r="AE73" i="45"/>
  <c r="AF73" i="45" s="1"/>
  <c r="AE34" i="45"/>
  <c r="AF34" i="45" s="1"/>
  <c r="AE92" i="45"/>
  <c r="AF92" i="45" s="1"/>
  <c r="AD19" i="45"/>
  <c r="AE32" i="45"/>
  <c r="AF32" i="45" s="1"/>
  <c r="AE86" i="45"/>
  <c r="AF86" i="45" s="1"/>
  <c r="AE65" i="45"/>
  <c r="AF65" i="45" s="1"/>
  <c r="AE7" i="46"/>
  <c r="AD16" i="43"/>
  <c r="AE97" i="43"/>
  <c r="AF97" i="43" s="1"/>
  <c r="AE65" i="43"/>
  <c r="AG65" i="43" s="1"/>
  <c r="AH65" i="43" s="1"/>
  <c r="AE94" i="43"/>
  <c r="AG94" i="43" s="1"/>
  <c r="AH94" i="43" s="1"/>
  <c r="AE39" i="43"/>
  <c r="AG39" i="43" s="1"/>
  <c r="AH39" i="43" s="1"/>
  <c r="AE78" i="43"/>
  <c r="AG78" i="43" s="1"/>
  <c r="AH78" i="43" s="1"/>
  <c r="AD13" i="43"/>
  <c r="AF60" i="38"/>
  <c r="AE92" i="43"/>
  <c r="AF92" i="43" s="1"/>
  <c r="AE60" i="43"/>
  <c r="AG60" i="43" s="1"/>
  <c r="AH60" i="43" s="1"/>
  <c r="AE17" i="43"/>
  <c r="AF17" i="43" s="1"/>
  <c r="AE88" i="43"/>
  <c r="AF88" i="43" s="1"/>
  <c r="AE42" i="43"/>
  <c r="AG42" i="43" s="1"/>
  <c r="AH42" i="43" s="1"/>
  <c r="AE68" i="43"/>
  <c r="AF68" i="43" s="1"/>
  <c r="AD101" i="43"/>
  <c r="AE69" i="43"/>
  <c r="AG69" i="43" s="1"/>
  <c r="AH69" i="43" s="1"/>
  <c r="AE27" i="43"/>
  <c r="AG27" i="43" s="1"/>
  <c r="AH27" i="43" s="1"/>
  <c r="AE34" i="43"/>
  <c r="AF34" i="43" s="1"/>
  <c r="AE15" i="43"/>
  <c r="AG15" i="43" s="1"/>
  <c r="AH15" i="43" s="1"/>
  <c r="AE24" i="43"/>
  <c r="AG24" i="43" s="1"/>
  <c r="AH24" i="43" s="1"/>
  <c r="AE25" i="43"/>
  <c r="AG25" i="43" s="1"/>
  <c r="AH25" i="43" s="1"/>
  <c r="AF23" i="38"/>
  <c r="AG82" i="38"/>
  <c r="AH82" i="38" s="1"/>
  <c r="AG66" i="38"/>
  <c r="AH66" i="38" s="1"/>
  <c r="AG70" i="38"/>
  <c r="AH70" i="38" s="1"/>
  <c r="AG39" i="38"/>
  <c r="AH39" i="38" s="1"/>
  <c r="AG52" i="38"/>
  <c r="AH52" i="38" s="1"/>
  <c r="AE33" i="43"/>
  <c r="AG33" i="43" s="1"/>
  <c r="AH33" i="43" s="1"/>
  <c r="AE88" i="44"/>
  <c r="AF88" i="44" s="1"/>
  <c r="AE97" i="44"/>
  <c r="AF97" i="44" s="1"/>
  <c r="AE17" i="44"/>
  <c r="AF17" i="44" s="1"/>
  <c r="AE63" i="44"/>
  <c r="AG63" i="44" s="1"/>
  <c r="AE99" i="44"/>
  <c r="AG99" i="44" s="1"/>
  <c r="AE87" i="44"/>
  <c r="AF87" i="44" s="1"/>
  <c r="AE93" i="44"/>
  <c r="AF93" i="44" s="1"/>
  <c r="AE61" i="44"/>
  <c r="AG61" i="44" s="1"/>
  <c r="AP61" i="44" s="1"/>
  <c r="AQ61" i="44" s="1"/>
  <c r="AE58" i="44"/>
  <c r="AG58" i="44" s="1"/>
  <c r="AE67" i="44"/>
  <c r="AF67" i="44" s="1"/>
  <c r="AE94" i="44"/>
  <c r="AF94" i="44" s="1"/>
  <c r="AD14" i="44"/>
  <c r="AE64" i="44"/>
  <c r="AG64" i="44" s="1"/>
  <c r="AE73" i="44"/>
  <c r="AG73" i="44" s="1"/>
  <c r="AE54" i="44"/>
  <c r="AF54" i="44" s="1"/>
  <c r="AE79" i="44"/>
  <c r="AG79" i="44" s="1"/>
  <c r="AD11" i="44"/>
  <c r="AD8" i="44"/>
  <c r="AD7" i="44"/>
  <c r="AE59" i="44"/>
  <c r="AG59" i="44" s="1"/>
  <c r="AP59" i="44" s="1"/>
  <c r="AQ59" i="44" s="1"/>
  <c r="AE77" i="44"/>
  <c r="AG77" i="44" s="1"/>
  <c r="AE10" i="44"/>
  <c r="AG10" i="44" s="1"/>
  <c r="AH10" i="44" s="1"/>
  <c r="AE65" i="44"/>
  <c r="AG65" i="44" s="1"/>
  <c r="AE62" i="44"/>
  <c r="AF62" i="44" s="1"/>
  <c r="AE24" i="44"/>
  <c r="AG24" i="44" s="1"/>
  <c r="AE75" i="44"/>
  <c r="AG75" i="44" s="1"/>
  <c r="AP75" i="44" s="1"/>
  <c r="AQ75" i="44" s="1"/>
  <c r="AD20" i="45"/>
  <c r="AE20" i="45"/>
  <c r="AD101" i="45"/>
  <c r="AE48" i="45"/>
  <c r="AE25" i="45"/>
  <c r="AE70" i="45"/>
  <c r="AE90" i="45"/>
  <c r="AD7" i="45"/>
  <c r="AE7" i="45"/>
  <c r="AE12" i="45"/>
  <c r="AD16" i="45"/>
  <c r="AE97" i="45"/>
  <c r="AD13" i="45"/>
  <c r="AE54" i="45"/>
  <c r="AE81" i="45"/>
  <c r="AE74" i="45"/>
  <c r="AE42" i="45"/>
  <c r="AE31" i="44"/>
  <c r="AG31" i="44" s="1"/>
  <c r="AD19" i="44"/>
  <c r="AD20" i="44"/>
  <c r="AE96" i="44"/>
  <c r="AF96" i="44" s="1"/>
  <c r="AE38" i="44"/>
  <c r="AG38" i="44" s="1"/>
  <c r="AP38" i="44" s="1"/>
  <c r="AQ38" i="44" s="1"/>
  <c r="AE7" i="44"/>
  <c r="AF7" i="44" s="1"/>
  <c r="AE90" i="44"/>
  <c r="AF90" i="44" s="1"/>
  <c r="AE28" i="44"/>
  <c r="AF28" i="44" s="1"/>
  <c r="AE12" i="44"/>
  <c r="AG12" i="44" s="1"/>
  <c r="AH12" i="44" s="1"/>
  <c r="AD18" i="45"/>
  <c r="AD10" i="45"/>
  <c r="AD14" i="45"/>
  <c r="AE49" i="45"/>
  <c r="AE22" i="45"/>
  <c r="AE67" i="43"/>
  <c r="AG67" i="43" s="1"/>
  <c r="AH67" i="43" s="1"/>
  <c r="AE101" i="44"/>
  <c r="AF101" i="44" s="1"/>
  <c r="AE69" i="44"/>
  <c r="AF69" i="44" s="1"/>
  <c r="AE18" i="44"/>
  <c r="AF18" i="44" s="1"/>
  <c r="AE9" i="45"/>
  <c r="AD9" i="45"/>
  <c r="AE60" i="45"/>
  <c r="AE60" i="44"/>
  <c r="AG60" i="44" s="1"/>
  <c r="AD101" i="44"/>
  <c r="AE50" i="44"/>
  <c r="AF50" i="44" s="1"/>
  <c r="AD15" i="44"/>
  <c r="AE80" i="44"/>
  <c r="AF80" i="44" s="1"/>
  <c r="AE89" i="44"/>
  <c r="AF89" i="44" s="1"/>
  <c r="AE42" i="44"/>
  <c r="AG42" i="44" s="1"/>
  <c r="AP42" i="44" s="1"/>
  <c r="AQ42" i="44" s="1"/>
  <c r="AE30" i="44"/>
  <c r="AF30" i="44" s="1"/>
  <c r="AE52" i="45"/>
  <c r="AE47" i="45"/>
  <c r="AE56" i="45"/>
  <c r="AE15" i="44"/>
  <c r="AD13" i="44"/>
  <c r="AE71" i="44"/>
  <c r="AF41" i="38"/>
  <c r="AE61" i="43"/>
  <c r="AF61" i="43" s="1"/>
  <c r="AE13" i="43"/>
  <c r="AG13" i="43" s="1"/>
  <c r="AH13" i="43" s="1"/>
  <c r="AE95" i="43"/>
  <c r="AG95" i="43" s="1"/>
  <c r="AH95" i="43" s="1"/>
  <c r="AE50" i="43"/>
  <c r="AF50" i="43" s="1"/>
  <c r="AE7" i="43"/>
  <c r="AG7" i="43" s="1"/>
  <c r="AH7" i="43" s="1"/>
  <c r="AE32" i="43"/>
  <c r="AF32" i="43" s="1"/>
  <c r="AE38" i="43"/>
  <c r="AG38" i="43" s="1"/>
  <c r="AH38" i="43" s="1"/>
  <c r="AE14" i="43"/>
  <c r="AF14" i="43" s="1"/>
  <c r="AE56" i="43"/>
  <c r="AG56" i="43" s="1"/>
  <c r="AH56" i="43" s="1"/>
  <c r="AE73" i="43"/>
  <c r="AF73" i="43" s="1"/>
  <c r="AE41" i="43"/>
  <c r="AG41" i="43" s="1"/>
  <c r="AH41" i="43" s="1"/>
  <c r="AE35" i="43"/>
  <c r="AF35" i="43" s="1"/>
  <c r="AE74" i="43"/>
  <c r="AG74" i="43" s="1"/>
  <c r="AH74" i="43" s="1"/>
  <c r="AE84" i="43"/>
  <c r="AG84" i="43" s="1"/>
  <c r="AH84" i="43" s="1"/>
  <c r="AE66" i="43"/>
  <c r="AG66" i="43" s="1"/>
  <c r="AH66" i="43" s="1"/>
  <c r="AE79" i="43"/>
  <c r="AG79" i="43" s="1"/>
  <c r="AH79" i="43" s="1"/>
  <c r="AD15" i="43"/>
  <c r="AE72" i="43"/>
  <c r="AG72" i="43" s="1"/>
  <c r="AH72" i="43" s="1"/>
  <c r="AE8" i="43"/>
  <c r="AG8" i="43" s="1"/>
  <c r="AH8" i="43" s="1"/>
  <c r="AE56" i="44"/>
  <c r="AE40" i="44"/>
  <c r="AD17" i="44"/>
  <c r="AE78" i="44"/>
  <c r="AE92" i="44"/>
  <c r="AE53" i="44"/>
  <c r="AE98" i="44"/>
  <c r="AE91" i="44"/>
  <c r="AE95" i="44"/>
  <c r="AE33" i="44"/>
  <c r="AE14" i="44"/>
  <c r="AE55" i="44"/>
  <c r="AE48" i="44"/>
  <c r="AE32" i="44"/>
  <c r="AE57" i="44"/>
  <c r="AE86" i="44"/>
  <c r="AE8" i="44"/>
  <c r="AE100" i="44"/>
  <c r="AE74" i="44"/>
  <c r="AD10" i="44"/>
  <c r="AE81" i="44"/>
  <c r="AE76" i="43"/>
  <c r="AF76" i="43" s="1"/>
  <c r="AE44" i="43"/>
  <c r="AG44" i="43" s="1"/>
  <c r="AH44" i="43" s="1"/>
  <c r="AD12" i="43"/>
  <c r="AE43" i="43"/>
  <c r="AF43" i="43" s="1"/>
  <c r="AE99" i="43"/>
  <c r="AF99" i="43" s="1"/>
  <c r="AE62" i="43"/>
  <c r="AF62" i="43" s="1"/>
  <c r="AE58" i="43"/>
  <c r="AG58" i="43" s="1"/>
  <c r="AH58" i="43" s="1"/>
  <c r="AD7" i="43"/>
  <c r="AE70" i="43"/>
  <c r="AF70" i="43" s="1"/>
  <c r="AE87" i="43"/>
  <c r="AG87" i="43" s="1"/>
  <c r="AH87" i="43" s="1"/>
  <c r="AE16" i="43"/>
  <c r="AF16" i="43" s="1"/>
  <c r="AE52" i="43"/>
  <c r="AF52" i="43" s="1"/>
  <c r="AE101" i="43"/>
  <c r="AG101" i="43" s="1"/>
  <c r="AH101" i="43" s="1"/>
  <c r="AE53" i="43"/>
  <c r="AF53" i="43" s="1"/>
  <c r="AE91" i="43"/>
  <c r="AF91" i="43" s="1"/>
  <c r="AE47" i="43"/>
  <c r="AG47" i="43" s="1"/>
  <c r="AH47" i="43" s="1"/>
  <c r="AD8" i="43"/>
  <c r="AE46" i="43"/>
  <c r="AF46" i="43" s="1"/>
  <c r="AE11" i="44"/>
  <c r="AE43" i="44"/>
  <c r="AD12" i="44"/>
  <c r="AE77" i="43"/>
  <c r="AG77" i="43" s="1"/>
  <c r="AH77" i="43" s="1"/>
  <c r="AE45" i="43"/>
  <c r="AG45" i="43" s="1"/>
  <c r="AH45" i="43" s="1"/>
  <c r="AE29" i="43"/>
  <c r="AG29" i="43" s="1"/>
  <c r="AH29" i="43" s="1"/>
  <c r="AE11" i="43"/>
  <c r="AG11" i="43" s="1"/>
  <c r="AH11" i="43" s="1"/>
  <c r="AE83" i="43"/>
  <c r="AG83" i="43" s="1"/>
  <c r="AH83" i="43" s="1"/>
  <c r="AE55" i="43"/>
  <c r="AG55" i="43" s="1"/>
  <c r="AH55" i="43" s="1"/>
  <c r="AE23" i="43"/>
  <c r="AG23" i="43" s="1"/>
  <c r="AH23" i="43" s="1"/>
  <c r="AE64" i="43"/>
  <c r="AG64" i="43" s="1"/>
  <c r="AH64" i="43" s="1"/>
  <c r="AE81" i="43"/>
  <c r="AF81" i="43" s="1"/>
  <c r="AD14" i="43"/>
  <c r="AE90" i="43"/>
  <c r="AF90" i="43" s="1"/>
  <c r="AE89" i="43"/>
  <c r="AF89" i="43" s="1"/>
  <c r="AE57" i="43"/>
  <c r="AG57" i="43" s="1"/>
  <c r="AH57" i="43" s="1"/>
  <c r="AE100" i="43"/>
  <c r="AF100" i="43" s="1"/>
  <c r="AE54" i="43"/>
  <c r="AF54" i="43" s="1"/>
  <c r="AE40" i="43"/>
  <c r="AF40" i="43" s="1"/>
  <c r="AE37" i="44"/>
  <c r="AE35" i="44"/>
  <c r="AE16" i="44"/>
  <c r="AE41" i="44"/>
  <c r="AE9" i="44"/>
  <c r="AE13" i="44"/>
  <c r="AE28" i="43"/>
  <c r="AE93" i="43"/>
  <c r="AE18" i="43"/>
  <c r="AE31" i="43"/>
  <c r="AE49" i="43"/>
  <c r="AD20" i="43"/>
  <c r="AE21" i="43"/>
  <c r="AE98" i="43"/>
  <c r="AE59" i="43"/>
  <c r="AE30" i="43"/>
  <c r="AD11" i="43"/>
  <c r="AE19" i="43"/>
  <c r="AE20" i="43"/>
  <c r="AE22" i="43"/>
  <c r="AD17" i="43"/>
  <c r="AE51" i="43"/>
  <c r="AD19" i="43"/>
  <c r="AE26" i="43"/>
  <c r="AE48" i="43"/>
  <c r="AF71" i="38"/>
  <c r="AD18" i="43"/>
  <c r="AD10" i="43"/>
  <c r="AE10" i="43"/>
  <c r="AE36" i="43"/>
  <c r="AE9" i="43"/>
  <c r="AD9" i="43"/>
  <c r="AE12" i="43"/>
  <c r="AF85" i="38"/>
  <c r="AF76" i="38"/>
  <c r="AF43" i="38"/>
  <c r="AF86" i="38"/>
  <c r="AF25" i="38"/>
  <c r="AG58" i="38"/>
  <c r="AH58" i="38" s="1"/>
  <c r="AF69" i="38"/>
  <c r="AF46" i="38"/>
  <c r="AG101" i="38"/>
  <c r="AH101" i="38" s="1"/>
  <c r="AF12" i="38"/>
  <c r="AF80" i="38"/>
  <c r="AG64" i="38"/>
  <c r="AH64" i="38" s="1"/>
  <c r="AF81" i="38"/>
  <c r="AG29" i="38"/>
  <c r="AH29" i="38" s="1"/>
  <c r="AG11" i="38"/>
  <c r="AH11" i="38" s="1"/>
  <c r="AF89" i="38"/>
  <c r="AG50" i="38"/>
  <c r="AH50" i="38" s="1"/>
  <c r="AG77" i="38"/>
  <c r="AH77" i="38" s="1"/>
  <c r="AG21" i="38"/>
  <c r="AH21" i="38" s="1"/>
  <c r="AF63" i="38"/>
  <c r="AF35" i="38"/>
  <c r="AF13" i="38"/>
  <c r="AF59" i="38"/>
  <c r="AG48" i="38"/>
  <c r="AH48" i="38" s="1"/>
  <c r="AG79" i="38"/>
  <c r="AH79" i="38" s="1"/>
  <c r="AF47" i="38"/>
  <c r="AG31" i="38"/>
  <c r="AH31" i="38" s="1"/>
  <c r="AG88" i="38"/>
  <c r="AH88" i="38" s="1"/>
  <c r="AF95" i="38"/>
  <c r="AF51" i="38"/>
  <c r="AG68" i="38"/>
  <c r="AH68" i="38" s="1"/>
  <c r="AG36" i="38"/>
  <c r="AH36" i="38" s="1"/>
  <c r="AG37" i="38"/>
  <c r="AH37" i="38" s="1"/>
  <c r="AF28" i="38"/>
  <c r="AG72" i="38"/>
  <c r="AH72" i="38" s="1"/>
  <c r="AF74" i="38"/>
  <c r="AF96" i="38"/>
  <c r="AF87" i="38"/>
  <c r="AF22" i="38"/>
  <c r="AF16" i="38"/>
  <c r="AF24" i="38"/>
  <c r="AG33" i="38"/>
  <c r="AH33" i="38" s="1"/>
  <c r="AF42" i="38"/>
  <c r="AF92" i="38"/>
  <c r="AF27" i="38"/>
  <c r="AF100" i="38"/>
  <c r="AF97" i="38"/>
  <c r="AG10" i="38"/>
  <c r="AH10" i="38" s="1"/>
  <c r="AF10" i="38"/>
  <c r="AF17" i="38"/>
  <c r="AG17" i="38"/>
  <c r="AH17" i="38" s="1"/>
  <c r="AF44" i="38"/>
  <c r="AG44" i="38"/>
  <c r="AH44" i="38" s="1"/>
  <c r="AF7" i="38"/>
  <c r="AG7" i="38"/>
  <c r="AH7" i="38" s="1"/>
  <c r="AG18" i="38"/>
  <c r="AH18" i="38" s="1"/>
  <c r="AF18" i="38"/>
  <c r="AG19" i="38"/>
  <c r="AH19" i="38" s="1"/>
  <c r="AF19" i="38"/>
  <c r="AG8" i="38"/>
  <c r="AH8" i="38" s="1"/>
  <c r="AF8" i="38"/>
  <c r="AF91" i="38"/>
  <c r="AG91" i="38"/>
  <c r="AH91" i="38" s="1"/>
  <c r="AF34" i="38"/>
  <c r="AG34" i="38"/>
  <c r="AH34" i="38" s="1"/>
  <c r="AG14" i="38"/>
  <c r="AH14" i="38" s="1"/>
  <c r="AF14" i="38"/>
  <c r="AF40" i="38"/>
  <c r="AG40" i="38"/>
  <c r="AH40" i="38" s="1"/>
  <c r="AF49" i="38"/>
  <c r="AG49" i="38"/>
  <c r="AH49" i="38" s="1"/>
  <c r="AF9" i="38"/>
  <c r="AG9" i="38"/>
  <c r="AH9" i="38" s="1"/>
  <c r="AF98" i="38"/>
  <c r="AG98" i="38"/>
  <c r="AH98" i="38" s="1"/>
  <c r="AF62" i="38"/>
  <c r="AG62" i="38"/>
  <c r="AH62" i="38" s="1"/>
  <c r="AG15" i="38"/>
  <c r="AH15" i="38" s="1"/>
  <c r="AF15" i="38"/>
  <c r="AF93" i="38"/>
  <c r="AG93" i="38"/>
  <c r="AH93" i="38" s="1"/>
  <c r="AF99" i="38"/>
  <c r="AG99" i="38"/>
  <c r="AH99" i="38" s="1"/>
  <c r="AF73" i="38"/>
  <c r="AG73" i="38"/>
  <c r="AH73" i="38" s="1"/>
  <c r="AG20" i="38"/>
  <c r="AH20" i="38" s="1"/>
  <c r="AF20" i="38"/>
  <c r="AF75" i="38"/>
  <c r="AG75" i="38"/>
  <c r="AH75" i="38" s="1"/>
  <c r="AF94" i="38"/>
  <c r="AG94" i="38"/>
  <c r="AH94" i="38" s="1"/>
  <c r="AF53" i="38"/>
  <c r="AG53" i="38"/>
  <c r="AH53" i="38" s="1"/>
  <c r="AF32" i="38"/>
  <c r="AG32" i="38"/>
  <c r="AH32" i="38" s="1"/>
  <c r="AF38" i="38"/>
  <c r="AG38" i="38"/>
  <c r="AH38" i="38" s="1"/>
  <c r="AF30" i="38"/>
  <c r="AG30" i="38"/>
  <c r="AH30" i="38" s="1"/>
  <c r="AF55" i="38"/>
  <c r="AG55" i="38"/>
  <c r="AH55" i="38" s="1"/>
  <c r="AR2" i="55"/>
  <c r="AR3" i="55"/>
  <c r="AR7" i="55"/>
  <c r="AR11" i="55"/>
  <c r="AR15" i="55"/>
  <c r="AR19" i="55"/>
  <c r="AR23" i="55"/>
  <c r="AR27" i="55"/>
  <c r="AR31" i="55"/>
  <c r="AR35" i="55"/>
  <c r="AR39" i="55"/>
  <c r="AR43" i="55"/>
  <c r="AR47" i="55"/>
  <c r="AR51" i="55"/>
  <c r="AR55" i="55"/>
  <c r="AR59" i="55"/>
  <c r="AR63" i="55"/>
  <c r="AR67" i="55"/>
  <c r="AR71" i="55"/>
  <c r="AR75" i="55"/>
  <c r="AR79" i="55"/>
  <c r="AR83" i="55"/>
  <c r="AR87" i="55"/>
  <c r="AR91" i="55"/>
  <c r="AR95" i="55"/>
  <c r="AR99" i="55"/>
  <c r="AR6" i="55"/>
  <c r="AR18" i="55"/>
  <c r="AR26" i="55"/>
  <c r="AR34" i="55"/>
  <c r="AR42" i="55"/>
  <c r="AR50" i="55"/>
  <c r="AR58" i="55"/>
  <c r="AR70" i="55"/>
  <c r="AR78" i="55"/>
  <c r="AR86" i="55"/>
  <c r="AR94" i="55"/>
  <c r="AR4" i="55"/>
  <c r="AR8" i="55"/>
  <c r="AR12" i="55"/>
  <c r="AR16" i="55"/>
  <c r="AR20" i="55"/>
  <c r="AR24" i="55"/>
  <c r="AR28" i="55"/>
  <c r="AR32" i="55"/>
  <c r="AR36" i="55"/>
  <c r="AR40" i="55"/>
  <c r="AR44" i="55"/>
  <c r="AR48" i="55"/>
  <c r="AR52" i="55"/>
  <c r="AR56" i="55"/>
  <c r="AR60" i="55"/>
  <c r="AR64" i="55"/>
  <c r="AR68" i="55"/>
  <c r="AR72" i="55"/>
  <c r="AR76" i="55"/>
  <c r="AR80" i="55"/>
  <c r="AR84" i="55"/>
  <c r="AR88" i="55"/>
  <c r="AR92" i="55"/>
  <c r="AR96" i="55"/>
  <c r="AR100" i="55"/>
  <c r="AR14" i="55"/>
  <c r="AR5" i="55"/>
  <c r="AR9" i="55"/>
  <c r="AR13" i="55"/>
  <c r="AR17" i="55"/>
  <c r="AR21" i="55"/>
  <c r="AR25" i="55"/>
  <c r="AR29" i="55"/>
  <c r="AR33" i="55"/>
  <c r="AR37" i="55"/>
  <c r="AR41" i="55"/>
  <c r="AR45" i="55"/>
  <c r="AR49" i="55"/>
  <c r="AR53" i="55"/>
  <c r="AR57" i="55"/>
  <c r="AR61" i="55"/>
  <c r="AR65" i="55"/>
  <c r="AR69" i="55"/>
  <c r="AR73" i="55"/>
  <c r="AR77" i="55"/>
  <c r="AR81" i="55"/>
  <c r="AR85" i="55"/>
  <c r="AR89" i="55"/>
  <c r="AR93" i="55"/>
  <c r="AR97" i="55"/>
  <c r="AR101" i="55"/>
  <c r="AR10" i="55"/>
  <c r="AR22" i="55"/>
  <c r="AR30" i="55"/>
  <c r="AR38" i="55"/>
  <c r="AR46" i="55"/>
  <c r="AR54" i="55"/>
  <c r="AR62" i="55"/>
  <c r="AR66" i="55"/>
  <c r="AR74" i="55"/>
  <c r="AR82" i="55"/>
  <c r="AR90" i="55"/>
  <c r="AR98" i="55"/>
  <c r="AT1" i="55"/>
  <c r="AU1" i="55" s="1"/>
  <c r="K102" i="55"/>
  <c r="AG77" i="50" l="1"/>
  <c r="AP77" i="50" s="1"/>
  <c r="AQ77" i="50" s="1"/>
  <c r="AG22" i="49"/>
  <c r="AF38" i="50"/>
  <c r="AF60" i="50"/>
  <c r="AF18" i="51"/>
  <c r="AF49" i="48"/>
  <c r="AG40" i="51"/>
  <c r="AP40" i="51" s="1"/>
  <c r="AQ40" i="51" s="1"/>
  <c r="AF71" i="51"/>
  <c r="AG87" i="51"/>
  <c r="AP87" i="51" s="1"/>
  <c r="AQ87" i="51" s="1"/>
  <c r="AG53" i="50"/>
  <c r="AG67" i="51"/>
  <c r="AP67" i="51" s="1"/>
  <c r="AQ67" i="51" s="1"/>
  <c r="AF33" i="49"/>
  <c r="AF77" i="51"/>
  <c r="O2" i="55"/>
  <c r="O3" i="55"/>
  <c r="O7" i="55"/>
  <c r="O11" i="55"/>
  <c r="O15" i="55"/>
  <c r="O19" i="55"/>
  <c r="O23" i="55"/>
  <c r="O27" i="55"/>
  <c r="O31" i="55"/>
  <c r="O35" i="55"/>
  <c r="O39" i="55"/>
  <c r="O43" i="55"/>
  <c r="O47" i="55"/>
  <c r="O51" i="55"/>
  <c r="O55" i="55"/>
  <c r="O59" i="55"/>
  <c r="O63" i="55"/>
  <c r="O67" i="55"/>
  <c r="O71" i="55"/>
  <c r="O75" i="55"/>
  <c r="O79" i="55"/>
  <c r="O83" i="55"/>
  <c r="O87" i="55"/>
  <c r="O91" i="55"/>
  <c r="O95" i="55"/>
  <c r="O99" i="55"/>
  <c r="O10" i="55"/>
  <c r="O18" i="55"/>
  <c r="O26" i="55"/>
  <c r="O30" i="55"/>
  <c r="O38" i="55"/>
  <c r="O46" i="55"/>
  <c r="O54" i="55"/>
  <c r="O62" i="55"/>
  <c r="O70" i="55"/>
  <c r="O78" i="55"/>
  <c r="O86" i="55"/>
  <c r="O98" i="55"/>
  <c r="O4" i="55"/>
  <c r="O8" i="55"/>
  <c r="O12" i="55"/>
  <c r="O16" i="55"/>
  <c r="O20" i="55"/>
  <c r="O24" i="55"/>
  <c r="O28" i="55"/>
  <c r="O32" i="55"/>
  <c r="O36" i="55"/>
  <c r="O40" i="55"/>
  <c r="O44" i="55"/>
  <c r="O48" i="55"/>
  <c r="O52" i="55"/>
  <c r="O56" i="55"/>
  <c r="O60" i="55"/>
  <c r="O64" i="55"/>
  <c r="O68" i="55"/>
  <c r="O72" i="55"/>
  <c r="O76" i="55"/>
  <c r="O80" i="55"/>
  <c r="O84" i="55"/>
  <c r="O88" i="55"/>
  <c r="O92" i="55"/>
  <c r="O96" i="55"/>
  <c r="O100" i="55"/>
  <c r="O5" i="55"/>
  <c r="O9" i="55"/>
  <c r="O13" i="55"/>
  <c r="O17" i="55"/>
  <c r="O21" i="55"/>
  <c r="O25" i="55"/>
  <c r="O29" i="55"/>
  <c r="O33" i="55"/>
  <c r="O37" i="55"/>
  <c r="O41" i="55"/>
  <c r="O45" i="55"/>
  <c r="O49" i="55"/>
  <c r="O53" i="55"/>
  <c r="O57" i="55"/>
  <c r="O61" i="55"/>
  <c r="O65" i="55"/>
  <c r="O69" i="55"/>
  <c r="O73" i="55"/>
  <c r="O77" i="55"/>
  <c r="O81" i="55"/>
  <c r="O85" i="55"/>
  <c r="O89" i="55"/>
  <c r="O93" i="55"/>
  <c r="O97" i="55"/>
  <c r="O101" i="55"/>
  <c r="O6" i="55"/>
  <c r="O14" i="55"/>
  <c r="O22" i="55"/>
  <c r="O34" i="55"/>
  <c r="O42" i="55"/>
  <c r="O50" i="55"/>
  <c r="O58" i="55"/>
  <c r="O66" i="55"/>
  <c r="O74" i="55"/>
  <c r="O82" i="55"/>
  <c r="O90" i="55"/>
  <c r="O94" i="55"/>
  <c r="N2" i="55"/>
  <c r="N3" i="55"/>
  <c r="N4" i="55"/>
  <c r="N5" i="55"/>
  <c r="N6" i="55"/>
  <c r="M2" i="55"/>
  <c r="M3" i="55"/>
  <c r="M4" i="55"/>
  <c r="M5" i="55"/>
  <c r="M6" i="55"/>
  <c r="AF48" i="51"/>
  <c r="AF47" i="52"/>
  <c r="AG81" i="51"/>
  <c r="AH81" i="51" s="1"/>
  <c r="AI81" i="51" s="1"/>
  <c r="AF74" i="52"/>
  <c r="AF44" i="52"/>
  <c r="AG43" i="52"/>
  <c r="AH43" i="52" s="1"/>
  <c r="AI43" i="52" s="1"/>
  <c r="AF67" i="52"/>
  <c r="AG48" i="52"/>
  <c r="AH48" i="52" s="1"/>
  <c r="AG89" i="52"/>
  <c r="AH89" i="52" s="1"/>
  <c r="AI89" i="52" s="1"/>
  <c r="AG66" i="52"/>
  <c r="AH66" i="52" s="1"/>
  <c r="AI66" i="52" s="1"/>
  <c r="AG84" i="52"/>
  <c r="AH84" i="52" s="1"/>
  <c r="AG60" i="52"/>
  <c r="AH60" i="52" s="1"/>
  <c r="AI60" i="52" s="1"/>
  <c r="AG73" i="50"/>
  <c r="AP73" i="50" s="1"/>
  <c r="AQ73" i="50" s="1"/>
  <c r="AF59" i="50"/>
  <c r="AG88" i="51"/>
  <c r="AP88" i="51" s="1"/>
  <c r="AQ88" i="51" s="1"/>
  <c r="AF7" i="51"/>
  <c r="AG35" i="51"/>
  <c r="AP35" i="51" s="1"/>
  <c r="AQ35" i="51" s="1"/>
  <c r="AF80" i="51"/>
  <c r="AG93" i="51"/>
  <c r="AP93" i="51" s="1"/>
  <c r="AQ93" i="51" s="1"/>
  <c r="AF24" i="52"/>
  <c r="AG11" i="52"/>
  <c r="AH11" i="52" s="1"/>
  <c r="AG65" i="51"/>
  <c r="AP65" i="51" s="1"/>
  <c r="AQ65" i="51" s="1"/>
  <c r="AG40" i="48"/>
  <c r="AP40" i="48" s="1"/>
  <c r="AQ40" i="48" s="1"/>
  <c r="AF47" i="48"/>
  <c r="AF76" i="49"/>
  <c r="AF53" i="47"/>
  <c r="AH49" i="51"/>
  <c r="AG28" i="52"/>
  <c r="AH28" i="52" s="1"/>
  <c r="AI28" i="52" s="1"/>
  <c r="AF82" i="46"/>
  <c r="AG97" i="47"/>
  <c r="AH97" i="47" s="1"/>
  <c r="AI97" i="47" s="1"/>
  <c r="AG62" i="48"/>
  <c r="AP62" i="48" s="1"/>
  <c r="AQ62" i="48" s="1"/>
  <c r="AF72" i="45"/>
  <c r="AG54" i="46"/>
  <c r="AH54" i="46" s="1"/>
  <c r="AI54" i="46" s="1"/>
  <c r="AG8" i="49"/>
  <c r="AH8" i="49" s="1"/>
  <c r="AI8" i="49" s="1"/>
  <c r="AF40" i="50"/>
  <c r="AG82" i="51"/>
  <c r="AP82" i="51" s="1"/>
  <c r="AQ82" i="51" s="1"/>
  <c r="AF50" i="51"/>
  <c r="AG23" i="51"/>
  <c r="AP23" i="51" s="1"/>
  <c r="AQ23" i="51" s="1"/>
  <c r="AF83" i="44"/>
  <c r="AF29" i="48"/>
  <c r="AF37" i="50"/>
  <c r="AG98" i="52"/>
  <c r="AH98" i="52" s="1"/>
  <c r="AG9" i="49"/>
  <c r="AH9" i="49" s="1"/>
  <c r="AG62" i="50"/>
  <c r="AP62" i="50" s="1"/>
  <c r="AQ62" i="50" s="1"/>
  <c r="AG85" i="51"/>
  <c r="AP85" i="51" s="1"/>
  <c r="AQ85" i="51" s="1"/>
  <c r="AG34" i="44"/>
  <c r="AP34" i="44" s="1"/>
  <c r="AQ34" i="44" s="1"/>
  <c r="AG77" i="48"/>
  <c r="AP77" i="48" s="1"/>
  <c r="AQ77" i="48" s="1"/>
  <c r="AG13" i="51"/>
  <c r="AH13" i="51" s="1"/>
  <c r="AG94" i="46"/>
  <c r="AP94" i="46" s="1"/>
  <c r="AQ94" i="46" s="1"/>
  <c r="AF22" i="44"/>
  <c r="AF95" i="46"/>
  <c r="AG56" i="48"/>
  <c r="AH56" i="48" s="1"/>
  <c r="AI56" i="48" s="1"/>
  <c r="AF21" i="44"/>
  <c r="AF58" i="50"/>
  <c r="AF56" i="47"/>
  <c r="AG19" i="48"/>
  <c r="AH19" i="48" s="1"/>
  <c r="AI19" i="48" s="1"/>
  <c r="AG32" i="51"/>
  <c r="AP32" i="51" s="1"/>
  <c r="AQ32" i="51" s="1"/>
  <c r="AG82" i="45"/>
  <c r="AP82" i="45" s="1"/>
  <c r="AQ82" i="45" s="1"/>
  <c r="AG51" i="47"/>
  <c r="AP51" i="47" s="1"/>
  <c r="AQ51" i="47" s="1"/>
  <c r="AG61" i="49"/>
  <c r="AP61" i="49" s="1"/>
  <c r="AQ61" i="49" s="1"/>
  <c r="AG63" i="50"/>
  <c r="AH63" i="50" s="1"/>
  <c r="AI63" i="50" s="1"/>
  <c r="AF46" i="52"/>
  <c r="AG82" i="44"/>
  <c r="AP82" i="44" s="1"/>
  <c r="AQ82" i="44" s="1"/>
  <c r="AF53" i="45"/>
  <c r="AF64" i="47"/>
  <c r="AF37" i="49"/>
  <c r="AF36" i="50"/>
  <c r="AG68" i="51"/>
  <c r="AP68" i="51" s="1"/>
  <c r="AQ68" i="51" s="1"/>
  <c r="AF14" i="52"/>
  <c r="AG23" i="52"/>
  <c r="AH23" i="52" s="1"/>
  <c r="AI23" i="52" s="1"/>
  <c r="AG80" i="52"/>
  <c r="AH80" i="52" s="1"/>
  <c r="AI80" i="52" s="1"/>
  <c r="AG62" i="52"/>
  <c r="AH62" i="52" s="1"/>
  <c r="AI62" i="52" s="1"/>
  <c r="AG99" i="45"/>
  <c r="AP99" i="45" s="1"/>
  <c r="AQ99" i="45" s="1"/>
  <c r="AG46" i="48"/>
  <c r="AP46" i="48" s="1"/>
  <c r="AQ46" i="48" s="1"/>
  <c r="AF71" i="49"/>
  <c r="AF78" i="43"/>
  <c r="AF13" i="45"/>
  <c r="AF83" i="45"/>
  <c r="AG27" i="47"/>
  <c r="AH27" i="47" s="1"/>
  <c r="AI27" i="47" s="1"/>
  <c r="AG45" i="45"/>
  <c r="AP45" i="45" s="1"/>
  <c r="AQ45" i="45" s="1"/>
  <c r="AF25" i="49"/>
  <c r="AG87" i="50"/>
  <c r="AP87" i="50" s="1"/>
  <c r="AQ87" i="50" s="1"/>
  <c r="AF86" i="52"/>
  <c r="AG36" i="44"/>
  <c r="AP36" i="44" s="1"/>
  <c r="AQ36" i="44" s="1"/>
  <c r="AF92" i="47"/>
  <c r="AF55" i="50"/>
  <c r="AG70" i="51"/>
  <c r="AP70" i="51" s="1"/>
  <c r="AQ70" i="51" s="1"/>
  <c r="AF93" i="52"/>
  <c r="AG64" i="49"/>
  <c r="AP64" i="49" s="1"/>
  <c r="AQ64" i="49" s="1"/>
  <c r="AF101" i="51"/>
  <c r="AF33" i="47"/>
  <c r="AG92" i="48"/>
  <c r="AP92" i="48" s="1"/>
  <c r="AQ92" i="48" s="1"/>
  <c r="AF63" i="48"/>
  <c r="AG59" i="49"/>
  <c r="AP59" i="49" s="1"/>
  <c r="AQ59" i="49" s="1"/>
  <c r="AG87" i="52"/>
  <c r="AH87" i="52" s="1"/>
  <c r="AI87" i="52" s="1"/>
  <c r="AG18" i="52"/>
  <c r="AH18" i="52" s="1"/>
  <c r="AF65" i="52"/>
  <c r="AG27" i="52"/>
  <c r="AH27" i="52" s="1"/>
  <c r="AI27" i="52" s="1"/>
  <c r="AF59" i="46"/>
  <c r="AG31" i="47"/>
  <c r="AP31" i="47" s="1"/>
  <c r="AQ31" i="47" s="1"/>
  <c r="AG36" i="47"/>
  <c r="AP36" i="47" s="1"/>
  <c r="AQ36" i="47" s="1"/>
  <c r="AF43" i="48"/>
  <c r="AF28" i="49"/>
  <c r="AG10" i="50"/>
  <c r="AH10" i="50" s="1"/>
  <c r="AG43" i="50"/>
  <c r="AP43" i="50" s="1"/>
  <c r="AQ43" i="50" s="1"/>
  <c r="AG55" i="51"/>
  <c r="AP55" i="51" s="1"/>
  <c r="AQ55" i="51" s="1"/>
  <c r="AF72" i="51"/>
  <c r="AF51" i="51"/>
  <c r="AG61" i="52"/>
  <c r="AH61" i="52" s="1"/>
  <c r="AI61" i="52" s="1"/>
  <c r="AG51" i="52"/>
  <c r="AH51" i="52" s="1"/>
  <c r="AI51" i="52" s="1"/>
  <c r="AF82" i="43"/>
  <c r="AG8" i="45"/>
  <c r="AH8" i="45" s="1"/>
  <c r="AF44" i="48"/>
  <c r="AF21" i="48"/>
  <c r="AG35" i="48"/>
  <c r="AP35" i="48" s="1"/>
  <c r="AQ35" i="48" s="1"/>
  <c r="AG20" i="49"/>
  <c r="AH20" i="49" s="1"/>
  <c r="AG13" i="49"/>
  <c r="AH13" i="49" s="1"/>
  <c r="AI13" i="49" s="1"/>
  <c r="AG90" i="51"/>
  <c r="AF64" i="51"/>
  <c r="AG26" i="51"/>
  <c r="AP26" i="51" s="1"/>
  <c r="AQ26" i="51" s="1"/>
  <c r="AG24" i="51"/>
  <c r="AP24" i="51" s="1"/>
  <c r="AQ24" i="51" s="1"/>
  <c r="AG81" i="52"/>
  <c r="AH81" i="52" s="1"/>
  <c r="AI81" i="52" s="1"/>
  <c r="AG65" i="47"/>
  <c r="AP65" i="47" s="1"/>
  <c r="AQ65" i="47" s="1"/>
  <c r="AG59" i="52"/>
  <c r="AH59" i="52" s="1"/>
  <c r="AF72" i="48"/>
  <c r="AF101" i="49"/>
  <c r="AG18" i="50"/>
  <c r="AH18" i="50" s="1"/>
  <c r="AF19" i="50"/>
  <c r="AF66" i="51"/>
  <c r="AF21" i="51"/>
  <c r="AF84" i="51"/>
  <c r="AH48" i="51"/>
  <c r="AI48" i="51" s="1"/>
  <c r="AF85" i="52"/>
  <c r="AG80" i="43"/>
  <c r="AH80" i="43" s="1"/>
  <c r="AI80" i="43" s="1"/>
  <c r="AG86" i="43"/>
  <c r="AH86" i="43" s="1"/>
  <c r="AI86" i="43" s="1"/>
  <c r="AG38" i="46"/>
  <c r="AP38" i="46" s="1"/>
  <c r="AQ38" i="46" s="1"/>
  <c r="AG45" i="47"/>
  <c r="AP45" i="47" s="1"/>
  <c r="AQ45" i="47" s="1"/>
  <c r="AF23" i="44"/>
  <c r="AG97" i="43"/>
  <c r="AH97" i="43" s="1"/>
  <c r="AI97" i="43" s="1"/>
  <c r="AG85" i="44"/>
  <c r="AP85" i="44" s="1"/>
  <c r="AQ85" i="44" s="1"/>
  <c r="AG93" i="45"/>
  <c r="AP93" i="45" s="1"/>
  <c r="AQ93" i="45" s="1"/>
  <c r="AG27" i="44"/>
  <c r="AP27" i="44" s="1"/>
  <c r="AQ27" i="44" s="1"/>
  <c r="AG75" i="45"/>
  <c r="AP75" i="45" s="1"/>
  <c r="AQ75" i="45" s="1"/>
  <c r="AG89" i="46"/>
  <c r="AG59" i="47"/>
  <c r="AH59" i="47" s="1"/>
  <c r="AI59" i="47" s="1"/>
  <c r="AG95" i="48"/>
  <c r="AP95" i="48" s="1"/>
  <c r="AQ95" i="48" s="1"/>
  <c r="AF78" i="48"/>
  <c r="AG72" i="49"/>
  <c r="AP72" i="49" s="1"/>
  <c r="AQ72" i="49" s="1"/>
  <c r="AG73" i="49"/>
  <c r="AP73" i="49" s="1"/>
  <c r="AQ73" i="49" s="1"/>
  <c r="AF84" i="50"/>
  <c r="AG41" i="50"/>
  <c r="AP41" i="50" s="1"/>
  <c r="AQ41" i="50" s="1"/>
  <c r="AF71" i="50"/>
  <c r="AF34" i="51"/>
  <c r="AF78" i="47"/>
  <c r="AG69" i="50"/>
  <c r="AF71" i="45"/>
  <c r="AF24" i="45"/>
  <c r="AG101" i="45"/>
  <c r="AH101" i="45" s="1"/>
  <c r="AF84" i="44"/>
  <c r="AF47" i="50"/>
  <c r="AF15" i="43"/>
  <c r="AF101" i="46"/>
  <c r="AG98" i="47"/>
  <c r="AP98" i="47" s="1"/>
  <c r="AQ98" i="47" s="1"/>
  <c r="AG32" i="48"/>
  <c r="AP32" i="48" s="1"/>
  <c r="AQ32" i="48" s="1"/>
  <c r="AG69" i="48"/>
  <c r="AP69" i="48" s="1"/>
  <c r="AQ69" i="48" s="1"/>
  <c r="AG60" i="49"/>
  <c r="AP60" i="49" s="1"/>
  <c r="AQ60" i="49" s="1"/>
  <c r="AG78" i="49"/>
  <c r="AP78" i="49" s="1"/>
  <c r="AQ78" i="49" s="1"/>
  <c r="AG34" i="49"/>
  <c r="AP34" i="49" s="1"/>
  <c r="AQ34" i="49" s="1"/>
  <c r="AG58" i="52"/>
  <c r="AH58" i="52" s="1"/>
  <c r="AI58" i="52" s="1"/>
  <c r="AG64" i="52"/>
  <c r="AH64" i="52" s="1"/>
  <c r="AI64" i="52" s="1"/>
  <c r="AG17" i="43"/>
  <c r="AH17" i="43" s="1"/>
  <c r="AG71" i="43"/>
  <c r="AH71" i="43" s="1"/>
  <c r="AI71" i="43" s="1"/>
  <c r="AG51" i="44"/>
  <c r="AP51" i="44" s="1"/>
  <c r="AQ51" i="44" s="1"/>
  <c r="AG53" i="46"/>
  <c r="AP53" i="46" s="1"/>
  <c r="AQ53" i="46" s="1"/>
  <c r="AG92" i="46"/>
  <c r="AP92" i="46" s="1"/>
  <c r="AQ92" i="46" s="1"/>
  <c r="AG76" i="47"/>
  <c r="AP76" i="47" s="1"/>
  <c r="AQ76" i="47" s="1"/>
  <c r="AF8" i="47"/>
  <c r="AG25" i="48"/>
  <c r="AP25" i="48" s="1"/>
  <c r="AQ25" i="48" s="1"/>
  <c r="AG91" i="48"/>
  <c r="AP91" i="48" s="1"/>
  <c r="AQ91" i="48" s="1"/>
  <c r="AG9" i="48"/>
  <c r="AH9" i="48" s="1"/>
  <c r="AG65" i="50"/>
  <c r="AP65" i="50" s="1"/>
  <c r="AQ65" i="50" s="1"/>
  <c r="AG74" i="50"/>
  <c r="AP74" i="50" s="1"/>
  <c r="AQ74" i="50" s="1"/>
  <c r="AG16" i="50"/>
  <c r="AH16" i="50" s="1"/>
  <c r="AF66" i="50"/>
  <c r="AG73" i="51"/>
  <c r="AP73" i="51" s="1"/>
  <c r="AQ73" i="51" s="1"/>
  <c r="AG94" i="51"/>
  <c r="AF14" i="51"/>
  <c r="AG75" i="51"/>
  <c r="AP75" i="51" s="1"/>
  <c r="AQ75" i="51" s="1"/>
  <c r="AF89" i="51"/>
  <c r="AG19" i="52"/>
  <c r="AH19" i="52" s="1"/>
  <c r="AG71" i="52"/>
  <c r="AH71" i="52" s="1"/>
  <c r="AI71" i="52" s="1"/>
  <c r="AG52" i="52"/>
  <c r="AH52" i="52" s="1"/>
  <c r="AI52" i="52" s="1"/>
  <c r="AG30" i="52"/>
  <c r="AH30" i="52" s="1"/>
  <c r="AI30" i="52" s="1"/>
  <c r="AG26" i="52"/>
  <c r="AH26" i="52" s="1"/>
  <c r="AI26" i="52" s="1"/>
  <c r="AG38" i="52"/>
  <c r="AH38" i="52" s="1"/>
  <c r="AG7" i="52"/>
  <c r="AH7" i="52" s="1"/>
  <c r="AI7" i="52" s="1"/>
  <c r="AG41" i="52"/>
  <c r="AH41" i="52" s="1"/>
  <c r="AG77" i="52"/>
  <c r="AH77" i="52" s="1"/>
  <c r="AI77" i="52" s="1"/>
  <c r="AG53" i="52"/>
  <c r="AH53" i="52" s="1"/>
  <c r="AI53" i="52" s="1"/>
  <c r="AG29" i="52"/>
  <c r="AH29" i="52" s="1"/>
  <c r="AI29" i="52" s="1"/>
  <c r="AG75" i="52"/>
  <c r="AH75" i="52" s="1"/>
  <c r="AI75" i="52" s="1"/>
  <c r="AG72" i="52"/>
  <c r="AH72" i="52" s="1"/>
  <c r="AI72" i="52" s="1"/>
  <c r="AF43" i="46"/>
  <c r="AF67" i="48"/>
  <c r="AG80" i="50"/>
  <c r="AP80" i="50" s="1"/>
  <c r="AQ80" i="50" s="1"/>
  <c r="AH21" i="51"/>
  <c r="AI21" i="51" s="1"/>
  <c r="AF79" i="51"/>
  <c r="AF38" i="51"/>
  <c r="AG69" i="51"/>
  <c r="AP69" i="51" s="1"/>
  <c r="AQ69" i="51" s="1"/>
  <c r="AG96" i="51"/>
  <c r="AP96" i="51" s="1"/>
  <c r="AQ96" i="51" s="1"/>
  <c r="AF78" i="45"/>
  <c r="AG96" i="46"/>
  <c r="AP96" i="46" s="1"/>
  <c r="AQ96" i="46" s="1"/>
  <c r="AG28" i="48"/>
  <c r="AP28" i="48" s="1"/>
  <c r="AQ28" i="48" s="1"/>
  <c r="AG83" i="49"/>
  <c r="AP83" i="49" s="1"/>
  <c r="AQ83" i="49" s="1"/>
  <c r="AF15" i="45"/>
  <c r="AG63" i="46"/>
  <c r="AP63" i="46" s="1"/>
  <c r="AQ63" i="46" s="1"/>
  <c r="AG22" i="47"/>
  <c r="AP22" i="47" s="1"/>
  <c r="AQ22" i="47" s="1"/>
  <c r="AH83" i="49"/>
  <c r="AF16" i="49"/>
  <c r="AG65" i="49"/>
  <c r="AP65" i="49" s="1"/>
  <c r="AQ65" i="49" s="1"/>
  <c r="AF82" i="49"/>
  <c r="AH37" i="50"/>
  <c r="AI37" i="50" s="1"/>
  <c r="AF72" i="50"/>
  <c r="AF54" i="50"/>
  <c r="AF73" i="46"/>
  <c r="AF35" i="46"/>
  <c r="AG35" i="47"/>
  <c r="AP35" i="47" s="1"/>
  <c r="AQ35" i="47" s="1"/>
  <c r="AF87" i="48"/>
  <c r="AG96" i="48"/>
  <c r="AP96" i="48" s="1"/>
  <c r="AQ96" i="48" s="1"/>
  <c r="AG30" i="50"/>
  <c r="AH30" i="50" s="1"/>
  <c r="AI30" i="50" s="1"/>
  <c r="AF15" i="50"/>
  <c r="AH64" i="51"/>
  <c r="AI64" i="51" s="1"/>
  <c r="AP84" i="50"/>
  <c r="AQ84" i="50" s="1"/>
  <c r="AH84" i="50"/>
  <c r="AI84" i="50" s="1"/>
  <c r="AP34" i="51"/>
  <c r="AQ34" i="51" s="1"/>
  <c r="AH34" i="51"/>
  <c r="AI34" i="51" s="1"/>
  <c r="AP38" i="51"/>
  <c r="AQ38" i="51" s="1"/>
  <c r="AH38" i="51"/>
  <c r="AI38" i="51" s="1"/>
  <c r="AP72" i="51"/>
  <c r="AQ72" i="51" s="1"/>
  <c r="AH72" i="51"/>
  <c r="AI72" i="51" s="1"/>
  <c r="AP55" i="50"/>
  <c r="AQ55" i="50" s="1"/>
  <c r="AH55" i="50"/>
  <c r="AI55" i="50" s="1"/>
  <c r="AP99" i="50"/>
  <c r="AQ99" i="50" s="1"/>
  <c r="AH99" i="50"/>
  <c r="AI99" i="50" s="1"/>
  <c r="AF39" i="44"/>
  <c r="AG52" i="44"/>
  <c r="AP52" i="44" s="1"/>
  <c r="AQ52" i="44" s="1"/>
  <c r="AG76" i="44"/>
  <c r="AP76" i="44" s="1"/>
  <c r="AQ76" i="44" s="1"/>
  <c r="AF36" i="45"/>
  <c r="AF81" i="48"/>
  <c r="AG45" i="48"/>
  <c r="AP45" i="48" s="1"/>
  <c r="AQ45" i="48" s="1"/>
  <c r="AG99" i="49"/>
  <c r="AP99" i="49" s="1"/>
  <c r="AQ99" i="49" s="1"/>
  <c r="AG54" i="49"/>
  <c r="AF91" i="50"/>
  <c r="AG76" i="50"/>
  <c r="AF45" i="50"/>
  <c r="AF99" i="50"/>
  <c r="AG51" i="50"/>
  <c r="AP51" i="50" s="1"/>
  <c r="AQ51" i="50" s="1"/>
  <c r="AG19" i="51"/>
  <c r="AH19" i="51" s="1"/>
  <c r="AF101" i="48"/>
  <c r="AH77" i="50"/>
  <c r="AI77" i="50" s="1"/>
  <c r="AG53" i="51"/>
  <c r="AF19" i="45"/>
  <c r="AF21" i="47"/>
  <c r="AG20" i="47"/>
  <c r="AH20" i="47" s="1"/>
  <c r="AI20" i="47" s="1"/>
  <c r="AF75" i="47"/>
  <c r="AF33" i="48"/>
  <c r="AF8" i="48"/>
  <c r="AG48" i="49"/>
  <c r="AH48" i="49" s="1"/>
  <c r="AI48" i="49" s="1"/>
  <c r="AH47" i="50"/>
  <c r="AI47" i="50" s="1"/>
  <c r="AF82" i="50"/>
  <c r="AG25" i="50"/>
  <c r="AH25" i="50" s="1"/>
  <c r="AI25" i="50" s="1"/>
  <c r="AF78" i="50"/>
  <c r="AH40" i="50"/>
  <c r="AI40" i="50" s="1"/>
  <c r="AP81" i="50"/>
  <c r="AQ81" i="50" s="1"/>
  <c r="AH81" i="50"/>
  <c r="AI81" i="50" s="1"/>
  <c r="AP45" i="50"/>
  <c r="AQ45" i="50" s="1"/>
  <c r="AH45" i="50"/>
  <c r="AI45" i="50" s="1"/>
  <c r="AF68" i="50"/>
  <c r="AF81" i="50"/>
  <c r="AH37" i="49"/>
  <c r="AI37" i="49" s="1"/>
  <c r="AG94" i="49"/>
  <c r="AP94" i="49" s="1"/>
  <c r="AQ94" i="49" s="1"/>
  <c r="AF46" i="49"/>
  <c r="AF7" i="43"/>
  <c r="AG32" i="45"/>
  <c r="AP32" i="45" s="1"/>
  <c r="AQ32" i="45" s="1"/>
  <c r="AF97" i="46"/>
  <c r="AG41" i="47"/>
  <c r="AP41" i="47" s="1"/>
  <c r="AQ41" i="47" s="1"/>
  <c r="AF61" i="47"/>
  <c r="AF33" i="43"/>
  <c r="AG70" i="47"/>
  <c r="AP70" i="47" s="1"/>
  <c r="AQ70" i="47" s="1"/>
  <c r="AH72" i="48"/>
  <c r="AI72" i="48" s="1"/>
  <c r="AF58" i="43"/>
  <c r="AG39" i="45"/>
  <c r="AP39" i="45" s="1"/>
  <c r="AQ39" i="45" s="1"/>
  <c r="AF43" i="45"/>
  <c r="AG68" i="45"/>
  <c r="AP68" i="45" s="1"/>
  <c r="AQ68" i="45" s="1"/>
  <c r="AF52" i="46"/>
  <c r="AF18" i="47"/>
  <c r="AG49" i="47"/>
  <c r="AP49" i="47" s="1"/>
  <c r="AQ49" i="47" s="1"/>
  <c r="AH76" i="49"/>
  <c r="AI76" i="49" s="1"/>
  <c r="AF49" i="49"/>
  <c r="AG93" i="49"/>
  <c r="AP93" i="49" s="1"/>
  <c r="AQ93" i="49" s="1"/>
  <c r="AF84" i="49"/>
  <c r="AF60" i="43"/>
  <c r="AG70" i="44"/>
  <c r="AP70" i="44" s="1"/>
  <c r="AQ70" i="44" s="1"/>
  <c r="AF42" i="43"/>
  <c r="AF25" i="44"/>
  <c r="AF49" i="44"/>
  <c r="AF26" i="44"/>
  <c r="AG72" i="44"/>
  <c r="AP72" i="44" s="1"/>
  <c r="AQ72" i="44" s="1"/>
  <c r="AG62" i="45"/>
  <c r="AP62" i="45" s="1"/>
  <c r="AQ62" i="45" s="1"/>
  <c r="AF30" i="45"/>
  <c r="AG62" i="46"/>
  <c r="AP62" i="46" s="1"/>
  <c r="AQ62" i="46" s="1"/>
  <c r="AF77" i="46"/>
  <c r="AG48" i="47"/>
  <c r="AP48" i="47" s="1"/>
  <c r="AQ48" i="47" s="1"/>
  <c r="AG100" i="47"/>
  <c r="AP100" i="47" s="1"/>
  <c r="AQ100" i="47" s="1"/>
  <c r="AG68" i="43"/>
  <c r="AH68" i="43" s="1"/>
  <c r="AI68" i="43" s="1"/>
  <c r="AF75" i="43"/>
  <c r="AF60" i="44"/>
  <c r="AG17" i="45"/>
  <c r="AH17" i="45" s="1"/>
  <c r="AG55" i="46"/>
  <c r="AP55" i="46" s="1"/>
  <c r="AQ55" i="46" s="1"/>
  <c r="AG81" i="46"/>
  <c r="AF55" i="47"/>
  <c r="AG46" i="47"/>
  <c r="AP46" i="47" s="1"/>
  <c r="AQ46" i="47" s="1"/>
  <c r="AG84" i="47"/>
  <c r="AP84" i="47" s="1"/>
  <c r="AQ84" i="47" s="1"/>
  <c r="AF60" i="48"/>
  <c r="AF94" i="47"/>
  <c r="AF85" i="48"/>
  <c r="AF80" i="48"/>
  <c r="AG97" i="48"/>
  <c r="AP97" i="48" s="1"/>
  <c r="AQ97" i="48" s="1"/>
  <c r="AG71" i="48"/>
  <c r="AP71" i="48" s="1"/>
  <c r="AQ71" i="48" s="1"/>
  <c r="AP72" i="50"/>
  <c r="AQ72" i="50" s="1"/>
  <c r="AH72" i="50"/>
  <c r="AI72" i="50" s="1"/>
  <c r="AP51" i="51"/>
  <c r="AQ51" i="51" s="1"/>
  <c r="AH51" i="51"/>
  <c r="AI51" i="51" s="1"/>
  <c r="AF58" i="44"/>
  <c r="AF83" i="43"/>
  <c r="AG92" i="43"/>
  <c r="AH92" i="43" s="1"/>
  <c r="AI92" i="43" s="1"/>
  <c r="AF77" i="43"/>
  <c r="AF27" i="43"/>
  <c r="AG23" i="45"/>
  <c r="AP23" i="45" s="1"/>
  <c r="AQ23" i="45" s="1"/>
  <c r="AG16" i="45"/>
  <c r="AH16" i="45" s="1"/>
  <c r="AI16" i="45" s="1"/>
  <c r="AG46" i="45"/>
  <c r="AF98" i="46"/>
  <c r="AG83" i="47"/>
  <c r="AG7" i="50"/>
  <c r="AH7" i="50" s="1"/>
  <c r="AG81" i="43"/>
  <c r="AH81" i="43" s="1"/>
  <c r="AI81" i="43" s="1"/>
  <c r="AF25" i="43"/>
  <c r="AF44" i="45"/>
  <c r="AF47" i="49"/>
  <c r="AF95" i="50"/>
  <c r="AP33" i="45"/>
  <c r="AQ33" i="45" s="1"/>
  <c r="AH33" i="45"/>
  <c r="AI33" i="45" s="1"/>
  <c r="AP73" i="46"/>
  <c r="AQ73" i="46" s="1"/>
  <c r="AH73" i="46"/>
  <c r="AI73" i="46" s="1"/>
  <c r="AF70" i="50"/>
  <c r="AG70" i="50"/>
  <c r="AG57" i="49"/>
  <c r="AH57" i="49" s="1"/>
  <c r="AI57" i="49" s="1"/>
  <c r="AF57" i="49"/>
  <c r="AF15" i="49"/>
  <c r="AG15" i="49"/>
  <c r="AH15" i="49" s="1"/>
  <c r="AF47" i="51"/>
  <c r="AG47" i="51"/>
  <c r="AF25" i="51"/>
  <c r="AG25" i="51"/>
  <c r="AP25" i="51" s="1"/>
  <c r="AQ25" i="51" s="1"/>
  <c r="AF67" i="50"/>
  <c r="AG67" i="50"/>
  <c r="AF22" i="52"/>
  <c r="AG22" i="52"/>
  <c r="AH22" i="52" s="1"/>
  <c r="AI22" i="52" s="1"/>
  <c r="AF97" i="51"/>
  <c r="AG97" i="51"/>
  <c r="AH97" i="51" s="1"/>
  <c r="AI97" i="51" s="1"/>
  <c r="AF54" i="52"/>
  <c r="AG54" i="52"/>
  <c r="AH54" i="52" s="1"/>
  <c r="AI54" i="52" s="1"/>
  <c r="AF35" i="52"/>
  <c r="AG35" i="52"/>
  <c r="AH35" i="52" s="1"/>
  <c r="AI35" i="52" s="1"/>
  <c r="AF57" i="52"/>
  <c r="AG57" i="52"/>
  <c r="AH57" i="52" s="1"/>
  <c r="AI57" i="52" s="1"/>
  <c r="AF92" i="52"/>
  <c r="AG92" i="52"/>
  <c r="AH92" i="52" s="1"/>
  <c r="AI92" i="52" s="1"/>
  <c r="AF42" i="52"/>
  <c r="AG42" i="52"/>
  <c r="AH42" i="52" s="1"/>
  <c r="AI42" i="52" s="1"/>
  <c r="AF56" i="51"/>
  <c r="AG56" i="51"/>
  <c r="AP56" i="51" s="1"/>
  <c r="AQ56" i="51" s="1"/>
  <c r="AF12" i="51"/>
  <c r="AG12" i="51"/>
  <c r="AH12" i="51" s="1"/>
  <c r="AI12" i="51" s="1"/>
  <c r="AF63" i="52"/>
  <c r="AG63" i="52"/>
  <c r="AH63" i="52" s="1"/>
  <c r="AI63" i="52" s="1"/>
  <c r="AF45" i="51"/>
  <c r="AG45" i="51"/>
  <c r="AP45" i="51" s="1"/>
  <c r="AQ45" i="51" s="1"/>
  <c r="AF90" i="49"/>
  <c r="AG90" i="49"/>
  <c r="AF40" i="52"/>
  <c r="AG40" i="52"/>
  <c r="AH40" i="52" s="1"/>
  <c r="AF58" i="51"/>
  <c r="AG58" i="51"/>
  <c r="AH58" i="51" s="1"/>
  <c r="AI58" i="51" s="1"/>
  <c r="AF30" i="51"/>
  <c r="AG30" i="51"/>
  <c r="AF57" i="43"/>
  <c r="AF87" i="43"/>
  <c r="AG53" i="43"/>
  <c r="AH53" i="43" s="1"/>
  <c r="AF72" i="43"/>
  <c r="AG96" i="43"/>
  <c r="AH96" i="43" s="1"/>
  <c r="AI96" i="43" s="1"/>
  <c r="AF42" i="44"/>
  <c r="AG17" i="44"/>
  <c r="AH17" i="44" s="1"/>
  <c r="AG73" i="45"/>
  <c r="AP73" i="45" s="1"/>
  <c r="AQ73" i="45" s="1"/>
  <c r="AG69" i="45"/>
  <c r="AP69" i="45" s="1"/>
  <c r="AQ69" i="45" s="1"/>
  <c r="AF33" i="45"/>
  <c r="AG57" i="45"/>
  <c r="AP57" i="45" s="1"/>
  <c r="AQ57" i="45" s="1"/>
  <c r="AG31" i="46"/>
  <c r="AP31" i="46" s="1"/>
  <c r="AQ31" i="46" s="1"/>
  <c r="AG64" i="46"/>
  <c r="AP64" i="46" s="1"/>
  <c r="AQ64" i="46" s="1"/>
  <c r="AG93" i="46"/>
  <c r="AP93" i="46" s="1"/>
  <c r="AQ93" i="46" s="1"/>
  <c r="AG84" i="46"/>
  <c r="AP84" i="46" s="1"/>
  <c r="AQ84" i="46" s="1"/>
  <c r="AF84" i="46"/>
  <c r="AF58" i="47"/>
  <c r="AF54" i="47"/>
  <c r="AF82" i="47"/>
  <c r="AG26" i="47"/>
  <c r="AP26" i="47" s="1"/>
  <c r="AQ26" i="47" s="1"/>
  <c r="AF26" i="47"/>
  <c r="AF77" i="47"/>
  <c r="AG77" i="47"/>
  <c r="AF75" i="48"/>
  <c r="AG29" i="49"/>
  <c r="AP29" i="49" s="1"/>
  <c r="AQ29" i="49" s="1"/>
  <c r="AG42" i="49"/>
  <c r="AH42" i="49" s="1"/>
  <c r="AI42" i="49" s="1"/>
  <c r="AF42" i="49"/>
  <c r="AF75" i="49"/>
  <c r="AG75" i="49"/>
  <c r="AP75" i="49" s="1"/>
  <c r="AQ75" i="49" s="1"/>
  <c r="AF69" i="49"/>
  <c r="AG69" i="49"/>
  <c r="AP69" i="49" s="1"/>
  <c r="AQ69" i="49" s="1"/>
  <c r="AG48" i="48"/>
  <c r="AP48" i="48" s="1"/>
  <c r="AQ48" i="48" s="1"/>
  <c r="AF48" i="48"/>
  <c r="AF89" i="48"/>
  <c r="AG89" i="48"/>
  <c r="AP89" i="48" s="1"/>
  <c r="AQ89" i="48" s="1"/>
  <c r="AG27" i="49"/>
  <c r="AF27" i="49"/>
  <c r="AG39" i="49"/>
  <c r="AF39" i="49"/>
  <c r="AF35" i="50"/>
  <c r="AP78" i="50"/>
  <c r="AQ78" i="50" s="1"/>
  <c r="AH78" i="50"/>
  <c r="AI78" i="50" s="1"/>
  <c r="AP79" i="51"/>
  <c r="AQ79" i="51" s="1"/>
  <c r="AH79" i="51"/>
  <c r="AI79" i="51" s="1"/>
  <c r="AP66" i="51"/>
  <c r="AQ66" i="51" s="1"/>
  <c r="AH66" i="51"/>
  <c r="AI66" i="51" s="1"/>
  <c r="AP89" i="51"/>
  <c r="AQ89" i="51" s="1"/>
  <c r="AH89" i="51"/>
  <c r="AF49" i="51"/>
  <c r="AG9" i="51"/>
  <c r="AH9" i="51" s="1"/>
  <c r="AF9" i="51"/>
  <c r="AF37" i="51"/>
  <c r="AG37" i="51"/>
  <c r="AH37" i="51" s="1"/>
  <c r="AI37" i="51" s="1"/>
  <c r="AF29" i="51"/>
  <c r="AG29" i="51"/>
  <c r="AP29" i="51" s="1"/>
  <c r="AQ29" i="51" s="1"/>
  <c r="AP71" i="50"/>
  <c r="AQ71" i="50" s="1"/>
  <c r="AH71" i="50"/>
  <c r="AI71" i="50" s="1"/>
  <c r="AF75" i="50"/>
  <c r="AG75" i="50"/>
  <c r="AF89" i="50"/>
  <c r="AG89" i="50"/>
  <c r="AP89" i="50" s="1"/>
  <c r="AQ89" i="50" s="1"/>
  <c r="AF8" i="50"/>
  <c r="AG8" i="50"/>
  <c r="AH8" i="50" s="1"/>
  <c r="AI8" i="50" s="1"/>
  <c r="AF79" i="50"/>
  <c r="AG79" i="50"/>
  <c r="AG11" i="50"/>
  <c r="AH11" i="50" s="1"/>
  <c r="AI11" i="50" s="1"/>
  <c r="AF11" i="50"/>
  <c r="AF98" i="51"/>
  <c r="AG98" i="51"/>
  <c r="AG73" i="43"/>
  <c r="AH73" i="43" s="1"/>
  <c r="AI73" i="43" s="1"/>
  <c r="AF29" i="44"/>
  <c r="AF96" i="45"/>
  <c r="AG20" i="46"/>
  <c r="AH20" i="46" s="1"/>
  <c r="AI20" i="46" s="1"/>
  <c r="AG25" i="47"/>
  <c r="AP25" i="47" s="1"/>
  <c r="AQ25" i="47" s="1"/>
  <c r="AF25" i="47"/>
  <c r="AF34" i="47"/>
  <c r="AG34" i="47"/>
  <c r="AP34" i="47" s="1"/>
  <c r="AQ34" i="47" s="1"/>
  <c r="AF15" i="47"/>
  <c r="AG15" i="47"/>
  <c r="AH15" i="47" s="1"/>
  <c r="AI15" i="47" s="1"/>
  <c r="AF82" i="48"/>
  <c r="AG82" i="48"/>
  <c r="AP82" i="48" s="1"/>
  <c r="AQ82" i="48" s="1"/>
  <c r="AG84" i="48"/>
  <c r="AP84" i="48" s="1"/>
  <c r="AQ84" i="48" s="1"/>
  <c r="AF84" i="48"/>
  <c r="AF74" i="48"/>
  <c r="AG74" i="48"/>
  <c r="AP74" i="48" s="1"/>
  <c r="AQ74" i="48" s="1"/>
  <c r="AF11" i="48"/>
  <c r="AG11" i="48"/>
  <c r="AH11" i="48" s="1"/>
  <c r="AF96" i="49"/>
  <c r="AG96" i="49"/>
  <c r="AP82" i="49"/>
  <c r="AQ82" i="49" s="1"/>
  <c r="AH82" i="49"/>
  <c r="AI82" i="49" s="1"/>
  <c r="AG30" i="48"/>
  <c r="AP30" i="48" s="1"/>
  <c r="AQ30" i="48" s="1"/>
  <c r="AF30" i="48"/>
  <c r="AG64" i="50"/>
  <c r="AP64" i="50" s="1"/>
  <c r="AQ64" i="50" s="1"/>
  <c r="AP66" i="50"/>
  <c r="AQ66" i="50" s="1"/>
  <c r="AH66" i="50"/>
  <c r="AI66" i="50" s="1"/>
  <c r="AG27" i="50"/>
  <c r="AH27" i="50" s="1"/>
  <c r="AI27" i="50" s="1"/>
  <c r="AF27" i="50"/>
  <c r="AF50" i="50"/>
  <c r="AG50" i="50"/>
  <c r="AP50" i="50" s="1"/>
  <c r="AQ50" i="50" s="1"/>
  <c r="AG24" i="48"/>
  <c r="AP24" i="48" s="1"/>
  <c r="AQ24" i="48" s="1"/>
  <c r="AF24" i="48"/>
  <c r="AP50" i="51"/>
  <c r="AQ50" i="51" s="1"/>
  <c r="AH50" i="51"/>
  <c r="AI50" i="51" s="1"/>
  <c r="AF43" i="51"/>
  <c r="AG43" i="51"/>
  <c r="AF20" i="51"/>
  <c r="AG20" i="51"/>
  <c r="AH20" i="51" s="1"/>
  <c r="AF33" i="51"/>
  <c r="AG33" i="51"/>
  <c r="AP33" i="51" s="1"/>
  <c r="AQ33" i="51" s="1"/>
  <c r="AG61" i="51"/>
  <c r="AF61" i="51"/>
  <c r="AG57" i="50"/>
  <c r="AH57" i="50" s="1"/>
  <c r="AI57" i="50" s="1"/>
  <c r="AF57" i="50"/>
  <c r="AF94" i="43"/>
  <c r="AF56" i="43"/>
  <c r="AG51" i="45"/>
  <c r="AP51" i="45" s="1"/>
  <c r="AQ51" i="45" s="1"/>
  <c r="AF39" i="47"/>
  <c r="AG39" i="47"/>
  <c r="AF73" i="47"/>
  <c r="AG73" i="47"/>
  <c r="AP73" i="47" s="1"/>
  <c r="AQ73" i="47" s="1"/>
  <c r="AF36" i="48"/>
  <c r="AG36" i="48"/>
  <c r="AP36" i="48" s="1"/>
  <c r="AQ36" i="48" s="1"/>
  <c r="AP68" i="50"/>
  <c r="AQ68" i="50" s="1"/>
  <c r="AH68" i="50"/>
  <c r="AI68" i="50" s="1"/>
  <c r="AG23" i="50"/>
  <c r="AG52" i="49"/>
  <c r="AP52" i="49" s="1"/>
  <c r="AQ52" i="49" s="1"/>
  <c r="AF52" i="49"/>
  <c r="AG79" i="47"/>
  <c r="AH79" i="47" s="1"/>
  <c r="AI79" i="47" s="1"/>
  <c r="AF34" i="48"/>
  <c r="AG26" i="48"/>
  <c r="AP26" i="48" s="1"/>
  <c r="AQ26" i="48" s="1"/>
  <c r="AG98" i="48"/>
  <c r="AP98" i="48" s="1"/>
  <c r="AQ98" i="48" s="1"/>
  <c r="AF13" i="48"/>
  <c r="AF38" i="48"/>
  <c r="AG94" i="50"/>
  <c r="AP94" i="50" s="1"/>
  <c r="AQ94" i="50" s="1"/>
  <c r="AG26" i="50"/>
  <c r="AG65" i="48"/>
  <c r="AP65" i="48" s="1"/>
  <c r="AQ65" i="48" s="1"/>
  <c r="AG90" i="43"/>
  <c r="AH90" i="43" s="1"/>
  <c r="AI90" i="43" s="1"/>
  <c r="AF44" i="43"/>
  <c r="AF74" i="43"/>
  <c r="AG65" i="46"/>
  <c r="AH65" i="46" s="1"/>
  <c r="AI65" i="46" s="1"/>
  <c r="AH34" i="48"/>
  <c r="AI34" i="48" s="1"/>
  <c r="AG67" i="49"/>
  <c r="AP67" i="49" s="1"/>
  <c r="AQ67" i="49" s="1"/>
  <c r="AG101" i="44"/>
  <c r="AH101" i="44" s="1"/>
  <c r="AF63" i="44"/>
  <c r="AG92" i="45"/>
  <c r="AP92" i="45" s="1"/>
  <c r="AQ92" i="45" s="1"/>
  <c r="AG66" i="48"/>
  <c r="AP66" i="48" s="1"/>
  <c r="AQ66" i="48" s="1"/>
  <c r="AH54" i="50"/>
  <c r="AI54" i="50" s="1"/>
  <c r="AH36" i="51"/>
  <c r="AI36" i="51" s="1"/>
  <c r="AF68" i="52"/>
  <c r="AG68" i="52"/>
  <c r="AH68" i="52" s="1"/>
  <c r="AI68" i="52" s="1"/>
  <c r="AF45" i="52"/>
  <c r="AG45" i="52"/>
  <c r="AH45" i="52" s="1"/>
  <c r="AI45" i="52" s="1"/>
  <c r="AF49" i="52"/>
  <c r="AG49" i="52"/>
  <c r="AH49" i="52" s="1"/>
  <c r="AI49" i="52" s="1"/>
  <c r="AF97" i="52"/>
  <c r="AG97" i="52"/>
  <c r="AH97" i="52" s="1"/>
  <c r="AI97" i="52" s="1"/>
  <c r="AF39" i="52"/>
  <c r="AG39" i="52"/>
  <c r="AH39" i="52" s="1"/>
  <c r="AI39" i="52" s="1"/>
  <c r="AF76" i="52"/>
  <c r="AG76" i="52"/>
  <c r="AH76" i="52" s="1"/>
  <c r="AI76" i="52" s="1"/>
  <c r="AF25" i="52"/>
  <c r="AG25" i="52"/>
  <c r="AH25" i="52" s="1"/>
  <c r="AI25" i="52" s="1"/>
  <c r="AF99" i="52"/>
  <c r="AG99" i="52"/>
  <c r="AH99" i="52" s="1"/>
  <c r="AI99" i="52" s="1"/>
  <c r="AG16" i="43"/>
  <c r="AH16" i="43" s="1"/>
  <c r="AG89" i="44"/>
  <c r="AP89" i="44" s="1"/>
  <c r="AQ89" i="44" s="1"/>
  <c r="AG37" i="45"/>
  <c r="AP37" i="45" s="1"/>
  <c r="AQ37" i="45" s="1"/>
  <c r="AG35" i="45"/>
  <c r="AP35" i="45" s="1"/>
  <c r="AQ35" i="45" s="1"/>
  <c r="AG66" i="46"/>
  <c r="AP66" i="46" s="1"/>
  <c r="AQ66" i="46" s="1"/>
  <c r="AG30" i="46"/>
  <c r="AP30" i="46" s="1"/>
  <c r="AQ30" i="46" s="1"/>
  <c r="AH54" i="47"/>
  <c r="AI54" i="47" s="1"/>
  <c r="AG68" i="47"/>
  <c r="AF90" i="48"/>
  <c r="AG21" i="52"/>
  <c r="AH21" i="52" s="1"/>
  <c r="AI21" i="52" s="1"/>
  <c r="AF21" i="52"/>
  <c r="AG20" i="52"/>
  <c r="AH20" i="52" s="1"/>
  <c r="AI20" i="52" s="1"/>
  <c r="AF20" i="52"/>
  <c r="AF37" i="52"/>
  <c r="AG37" i="52"/>
  <c r="AH37" i="52" s="1"/>
  <c r="AI37" i="52" s="1"/>
  <c r="AF50" i="52"/>
  <c r="AG50" i="52"/>
  <c r="AH50" i="52" s="1"/>
  <c r="AI50" i="52" s="1"/>
  <c r="AG13" i="52"/>
  <c r="AH13" i="52" s="1"/>
  <c r="AI13" i="52" s="1"/>
  <c r="AF13" i="52"/>
  <c r="AF79" i="52"/>
  <c r="AG79" i="52"/>
  <c r="AH79" i="52" s="1"/>
  <c r="AG101" i="52"/>
  <c r="AH101" i="52" s="1"/>
  <c r="AI101" i="52" s="1"/>
  <c r="AF101" i="52"/>
  <c r="AG16" i="52"/>
  <c r="AH16" i="52" s="1"/>
  <c r="AI16" i="52" s="1"/>
  <c r="AF16" i="52"/>
  <c r="AG17" i="52"/>
  <c r="AH17" i="52" s="1"/>
  <c r="AF17" i="52"/>
  <c r="AF55" i="52"/>
  <c r="AG55" i="52"/>
  <c r="AH55" i="52" s="1"/>
  <c r="AG8" i="52"/>
  <c r="AH8" i="52" s="1"/>
  <c r="AI8" i="52" s="1"/>
  <c r="AF8" i="52"/>
  <c r="AF88" i="52"/>
  <c r="AG88" i="52"/>
  <c r="AH88" i="52" s="1"/>
  <c r="AI88" i="52" s="1"/>
  <c r="AF79" i="43"/>
  <c r="AG14" i="43"/>
  <c r="AH14" i="43" s="1"/>
  <c r="AI14" i="43" s="1"/>
  <c r="AF10" i="44"/>
  <c r="AG63" i="45"/>
  <c r="AP63" i="45" s="1"/>
  <c r="AQ63" i="45" s="1"/>
  <c r="AF29" i="45"/>
  <c r="AF10" i="45"/>
  <c r="AF91" i="47"/>
  <c r="AF37" i="47"/>
  <c r="AF52" i="48"/>
  <c r="AH38" i="48"/>
  <c r="AI38" i="48" s="1"/>
  <c r="AF34" i="52"/>
  <c r="AG34" i="52"/>
  <c r="AH34" i="52" s="1"/>
  <c r="AF36" i="52"/>
  <c r="AG36" i="52"/>
  <c r="AH36" i="52" s="1"/>
  <c r="AI36" i="52" s="1"/>
  <c r="AF100" i="52"/>
  <c r="AG100" i="52"/>
  <c r="AH100" i="52" s="1"/>
  <c r="AI100" i="52" s="1"/>
  <c r="AF94" i="52"/>
  <c r="AG94" i="52"/>
  <c r="AH94" i="52" s="1"/>
  <c r="AI94" i="52" s="1"/>
  <c r="AF31" i="52"/>
  <c r="AG31" i="52"/>
  <c r="AH31" i="52" s="1"/>
  <c r="AI31" i="52" s="1"/>
  <c r="AF90" i="52"/>
  <c r="AG90" i="52"/>
  <c r="AH90" i="52" s="1"/>
  <c r="AI90" i="52" s="1"/>
  <c r="AF78" i="52"/>
  <c r="AG78" i="52"/>
  <c r="AH78" i="52" s="1"/>
  <c r="AG10" i="52"/>
  <c r="AH10" i="52" s="1"/>
  <c r="AF10" i="52"/>
  <c r="AF32" i="52"/>
  <c r="AG32" i="52"/>
  <c r="AH32" i="52" s="1"/>
  <c r="AI32" i="52" s="1"/>
  <c r="AF73" i="52"/>
  <c r="AG73" i="52"/>
  <c r="AH73" i="52" s="1"/>
  <c r="AI73" i="52" s="1"/>
  <c r="AF69" i="52"/>
  <c r="AG69" i="52"/>
  <c r="AH69" i="52" s="1"/>
  <c r="AI69" i="52" s="1"/>
  <c r="AF82" i="52"/>
  <c r="AG82" i="52"/>
  <c r="AH82" i="52" s="1"/>
  <c r="AI82" i="52" s="1"/>
  <c r="AG67" i="44"/>
  <c r="AH67" i="44" s="1"/>
  <c r="AI67" i="44" s="1"/>
  <c r="AG86" i="45"/>
  <c r="AH86" i="45" s="1"/>
  <c r="AI86" i="45" s="1"/>
  <c r="AG34" i="45"/>
  <c r="AP34" i="45" s="1"/>
  <c r="AQ34" i="45" s="1"/>
  <c r="AG31" i="45"/>
  <c r="AP31" i="45" s="1"/>
  <c r="AQ31" i="45" s="1"/>
  <c r="AF55" i="45"/>
  <c r="AG9" i="52"/>
  <c r="AH9" i="52" s="1"/>
  <c r="AF9" i="52"/>
  <c r="AG12" i="52"/>
  <c r="AH12" i="52" s="1"/>
  <c r="AF12" i="52"/>
  <c r="AF91" i="52"/>
  <c r="AG91" i="52"/>
  <c r="AH91" i="52" s="1"/>
  <c r="AI91" i="52" s="1"/>
  <c r="AF33" i="52"/>
  <c r="AG33" i="52"/>
  <c r="AH33" i="52" s="1"/>
  <c r="AI33" i="52" s="1"/>
  <c r="AF83" i="52"/>
  <c r="AG83" i="52"/>
  <c r="AH83" i="52" s="1"/>
  <c r="AI83" i="52" s="1"/>
  <c r="AF70" i="52"/>
  <c r="AG70" i="52"/>
  <c r="AH70" i="52" s="1"/>
  <c r="AI70" i="52" s="1"/>
  <c r="AF96" i="52"/>
  <c r="AG96" i="52"/>
  <c r="AH96" i="52" s="1"/>
  <c r="AI96" i="52" s="1"/>
  <c r="AF15" i="52"/>
  <c r="AG15" i="52"/>
  <c r="AH15" i="52" s="1"/>
  <c r="AI15" i="52" s="1"/>
  <c r="AF95" i="52"/>
  <c r="AG95" i="52"/>
  <c r="AH95" i="52" s="1"/>
  <c r="AI95" i="52" s="1"/>
  <c r="AF56" i="52"/>
  <c r="AG56" i="52"/>
  <c r="AH56" i="52" s="1"/>
  <c r="AI56" i="52" s="1"/>
  <c r="AF29" i="43"/>
  <c r="AF84" i="43"/>
  <c r="AG69" i="44"/>
  <c r="AH69" i="44" s="1"/>
  <c r="AI69" i="44" s="1"/>
  <c r="AG7" i="44"/>
  <c r="AH7" i="44" s="1"/>
  <c r="AI7" i="44" s="1"/>
  <c r="AF75" i="44"/>
  <c r="AF73" i="44"/>
  <c r="AF32" i="47"/>
  <c r="AF99" i="51"/>
  <c r="AG99" i="51"/>
  <c r="AG10" i="51"/>
  <c r="AH10" i="51" s="1"/>
  <c r="AI10" i="51" s="1"/>
  <c r="AF10" i="51"/>
  <c r="AF41" i="51"/>
  <c r="AG41" i="51"/>
  <c r="AF39" i="51"/>
  <c r="AG39" i="51"/>
  <c r="AF16" i="51"/>
  <c r="AG16" i="51"/>
  <c r="AH16" i="51" s="1"/>
  <c r="AF76" i="51"/>
  <c r="AG76" i="51"/>
  <c r="AF28" i="51"/>
  <c r="AG28" i="51"/>
  <c r="AP84" i="51"/>
  <c r="AQ84" i="51" s="1"/>
  <c r="AH84" i="51"/>
  <c r="AI84" i="51" s="1"/>
  <c r="AF63" i="51"/>
  <c r="AG63" i="51"/>
  <c r="AF42" i="51"/>
  <c r="AG42" i="51"/>
  <c r="AF78" i="51"/>
  <c r="AG78" i="51"/>
  <c r="AP77" i="51"/>
  <c r="AQ77" i="51" s="1"/>
  <c r="AH77" i="51"/>
  <c r="AI77" i="51" s="1"/>
  <c r="AF13" i="43"/>
  <c r="AG32" i="43"/>
  <c r="AH32" i="43" s="1"/>
  <c r="AI32" i="43" s="1"/>
  <c r="AG34" i="43"/>
  <c r="AH34" i="43" s="1"/>
  <c r="AI34" i="43" s="1"/>
  <c r="AG97" i="44"/>
  <c r="AP97" i="44" s="1"/>
  <c r="AQ97" i="44" s="1"/>
  <c r="AG87" i="44"/>
  <c r="AP87" i="44" s="1"/>
  <c r="AQ87" i="44" s="1"/>
  <c r="AG41" i="45"/>
  <c r="AP41" i="45" s="1"/>
  <c r="AQ41" i="45" s="1"/>
  <c r="AF57" i="51"/>
  <c r="AG57" i="51"/>
  <c r="AH71" i="51"/>
  <c r="AI71" i="51" s="1"/>
  <c r="AF92" i="51"/>
  <c r="AG92" i="51"/>
  <c r="AF27" i="51"/>
  <c r="AG27" i="51"/>
  <c r="AF91" i="51"/>
  <c r="AG91" i="51"/>
  <c r="AF86" i="51"/>
  <c r="AG86" i="51"/>
  <c r="AF74" i="51"/>
  <c r="AG74" i="51"/>
  <c r="AG8" i="51"/>
  <c r="AH8" i="51" s="1"/>
  <c r="AI8" i="51" s="1"/>
  <c r="AF8" i="51"/>
  <c r="AF52" i="51"/>
  <c r="AG52" i="51"/>
  <c r="AP80" i="51"/>
  <c r="AQ80" i="51" s="1"/>
  <c r="AH80" i="51"/>
  <c r="AI80" i="51" s="1"/>
  <c r="AF44" i="51"/>
  <c r="AG44" i="51"/>
  <c r="AF60" i="51"/>
  <c r="AG60" i="51"/>
  <c r="AF31" i="51"/>
  <c r="AG31" i="51"/>
  <c r="AF95" i="51"/>
  <c r="AG95" i="51"/>
  <c r="AF22" i="51"/>
  <c r="AG22" i="51"/>
  <c r="AF11" i="43"/>
  <c r="AG59" i="45"/>
  <c r="AF18" i="48"/>
  <c r="AF79" i="48"/>
  <c r="AF62" i="51"/>
  <c r="AG62" i="51"/>
  <c r="AG15" i="51"/>
  <c r="AH15" i="51" s="1"/>
  <c r="AI15" i="51" s="1"/>
  <c r="AF15" i="51"/>
  <c r="AG17" i="51"/>
  <c r="AH17" i="51" s="1"/>
  <c r="AI17" i="51" s="1"/>
  <c r="AF17" i="51"/>
  <c r="AG11" i="51"/>
  <c r="AH11" i="51" s="1"/>
  <c r="AF11" i="51"/>
  <c r="AF100" i="51"/>
  <c r="AG100" i="51"/>
  <c r="AH87" i="51"/>
  <c r="AI87" i="51" s="1"/>
  <c r="AF83" i="51"/>
  <c r="AG83" i="51"/>
  <c r="AF59" i="51"/>
  <c r="AG59" i="51"/>
  <c r="AF54" i="51"/>
  <c r="AG54" i="51"/>
  <c r="AF46" i="51"/>
  <c r="AG46" i="51"/>
  <c r="AP97" i="49"/>
  <c r="AQ97" i="49" s="1"/>
  <c r="AH97" i="49"/>
  <c r="AI97" i="49" s="1"/>
  <c r="AP96" i="47"/>
  <c r="AQ96" i="47" s="1"/>
  <c r="AH96" i="47"/>
  <c r="AI96" i="47" s="1"/>
  <c r="AP78" i="48"/>
  <c r="AQ78" i="48" s="1"/>
  <c r="AH78" i="48"/>
  <c r="AI78" i="48" s="1"/>
  <c r="AF63" i="43"/>
  <c r="AF45" i="44"/>
  <c r="AF44" i="44"/>
  <c r="AF77" i="45"/>
  <c r="AG67" i="45"/>
  <c r="AP67" i="45" s="1"/>
  <c r="AQ67" i="45" s="1"/>
  <c r="AG38" i="45"/>
  <c r="AP38" i="45" s="1"/>
  <c r="AQ38" i="45" s="1"/>
  <c r="AF12" i="46"/>
  <c r="AF79" i="46"/>
  <c r="AG57" i="47"/>
  <c r="AP57" i="47" s="1"/>
  <c r="AQ57" i="47" s="1"/>
  <c r="AF99" i="47"/>
  <c r="AF96" i="47"/>
  <c r="AF95" i="47"/>
  <c r="AF99" i="48"/>
  <c r="AG37" i="48"/>
  <c r="AP37" i="48" s="1"/>
  <c r="AQ37" i="48" s="1"/>
  <c r="AF64" i="48"/>
  <c r="AH47" i="49"/>
  <c r="AI47" i="49" s="1"/>
  <c r="AG40" i="49"/>
  <c r="AF97" i="49"/>
  <c r="AF95" i="49"/>
  <c r="AG14" i="50"/>
  <c r="AH14" i="50" s="1"/>
  <c r="AI14" i="50" s="1"/>
  <c r="AF14" i="50"/>
  <c r="AF28" i="50"/>
  <c r="AG28" i="50"/>
  <c r="AF21" i="50"/>
  <c r="AG21" i="50"/>
  <c r="AF31" i="50"/>
  <c r="AG31" i="50"/>
  <c r="AF24" i="50"/>
  <c r="AG24" i="50"/>
  <c r="AF33" i="50"/>
  <c r="AG33" i="50"/>
  <c r="AF90" i="50"/>
  <c r="AG90" i="50"/>
  <c r="AF32" i="50"/>
  <c r="AG32" i="50"/>
  <c r="AP82" i="50"/>
  <c r="AQ82" i="50" s="1"/>
  <c r="AH82" i="50"/>
  <c r="AI82" i="50" s="1"/>
  <c r="AH35" i="50"/>
  <c r="AI35" i="50" s="1"/>
  <c r="AH36" i="50"/>
  <c r="AI36" i="50" s="1"/>
  <c r="AG34" i="50"/>
  <c r="AF34" i="50"/>
  <c r="AF92" i="50"/>
  <c r="AG92" i="50"/>
  <c r="AG56" i="50"/>
  <c r="AF56" i="50"/>
  <c r="AF85" i="50"/>
  <c r="AG85" i="50"/>
  <c r="AG39" i="50"/>
  <c r="AF39" i="50"/>
  <c r="AF83" i="50"/>
  <c r="AG83" i="50"/>
  <c r="AG49" i="50"/>
  <c r="AF49" i="50"/>
  <c r="AG13" i="50"/>
  <c r="AH13" i="50" s="1"/>
  <c r="AF13" i="50"/>
  <c r="AF98" i="50"/>
  <c r="AG98" i="50"/>
  <c r="AP53" i="50"/>
  <c r="AQ53" i="50" s="1"/>
  <c r="AH53" i="50"/>
  <c r="AI53" i="50" s="1"/>
  <c r="AF93" i="50"/>
  <c r="AG93" i="50"/>
  <c r="AF88" i="50"/>
  <c r="AG88" i="50"/>
  <c r="AF96" i="50"/>
  <c r="AG96" i="50"/>
  <c r="AH73" i="50"/>
  <c r="AI73" i="50" s="1"/>
  <c r="AP58" i="50"/>
  <c r="AQ58" i="50" s="1"/>
  <c r="AH58" i="50"/>
  <c r="AI58" i="50" s="1"/>
  <c r="AH60" i="50"/>
  <c r="AI60" i="50" s="1"/>
  <c r="AG85" i="43"/>
  <c r="AH85" i="43" s="1"/>
  <c r="AI85" i="43" s="1"/>
  <c r="AF37" i="43"/>
  <c r="AG20" i="44"/>
  <c r="AH20" i="44" s="1"/>
  <c r="AG28" i="44"/>
  <c r="AP28" i="44" s="1"/>
  <c r="AQ28" i="44" s="1"/>
  <c r="AG96" i="44"/>
  <c r="AP96" i="44" s="1"/>
  <c r="AQ96" i="44" s="1"/>
  <c r="AF66" i="44"/>
  <c r="AF77" i="44"/>
  <c r="AF58" i="45"/>
  <c r="AF95" i="45"/>
  <c r="AG91" i="45"/>
  <c r="AP91" i="45" s="1"/>
  <c r="AQ91" i="45" s="1"/>
  <c r="AG74" i="47"/>
  <c r="AP74" i="47" s="1"/>
  <c r="AQ74" i="47" s="1"/>
  <c r="AF31" i="48"/>
  <c r="AG86" i="48"/>
  <c r="AG41" i="48"/>
  <c r="AP41" i="48" s="1"/>
  <c r="AQ41" i="48" s="1"/>
  <c r="AF16" i="48"/>
  <c r="AG62" i="49"/>
  <c r="AP62" i="49" s="1"/>
  <c r="AQ62" i="49" s="1"/>
  <c r="AF10" i="49"/>
  <c r="AF51" i="49"/>
  <c r="AG86" i="49"/>
  <c r="AP86" i="49" s="1"/>
  <c r="AQ86" i="49" s="1"/>
  <c r="AG46" i="50"/>
  <c r="AF46" i="50"/>
  <c r="AG52" i="50"/>
  <c r="AF52" i="50"/>
  <c r="AG9" i="50"/>
  <c r="AH9" i="50" s="1"/>
  <c r="AF9" i="50"/>
  <c r="AF100" i="50"/>
  <c r="AG100" i="50"/>
  <c r="AG44" i="50"/>
  <c r="AF44" i="50"/>
  <c r="AF22" i="50"/>
  <c r="AG22" i="50"/>
  <c r="AF12" i="50"/>
  <c r="AG12" i="50"/>
  <c r="AH12" i="50" s="1"/>
  <c r="AI12" i="50" s="1"/>
  <c r="AG101" i="50"/>
  <c r="AH101" i="50" s="1"/>
  <c r="AF101" i="50"/>
  <c r="AF29" i="50"/>
  <c r="AG29" i="50"/>
  <c r="AP95" i="50"/>
  <c r="AQ95" i="50" s="1"/>
  <c r="AH95" i="50"/>
  <c r="AI95" i="50" s="1"/>
  <c r="AP91" i="50"/>
  <c r="AQ91" i="50" s="1"/>
  <c r="AH91" i="50"/>
  <c r="AI91" i="50" s="1"/>
  <c r="AG40" i="43"/>
  <c r="AH40" i="43" s="1"/>
  <c r="AI40" i="43" s="1"/>
  <c r="AG62" i="43"/>
  <c r="AH62" i="43" s="1"/>
  <c r="AI62" i="43" s="1"/>
  <c r="AF8" i="43"/>
  <c r="AF39" i="43"/>
  <c r="AG50" i="44"/>
  <c r="AP50" i="44" s="1"/>
  <c r="AQ50" i="44" s="1"/>
  <c r="AG62" i="44"/>
  <c r="AP62" i="44" s="1"/>
  <c r="AQ62" i="44" s="1"/>
  <c r="AG54" i="44"/>
  <c r="AP54" i="44" s="1"/>
  <c r="AQ54" i="44" s="1"/>
  <c r="AG94" i="45"/>
  <c r="AP94" i="45" s="1"/>
  <c r="AQ94" i="45" s="1"/>
  <c r="AG66" i="45"/>
  <c r="AP66" i="45" s="1"/>
  <c r="AQ66" i="45" s="1"/>
  <c r="AG40" i="45"/>
  <c r="AP40" i="45" s="1"/>
  <c r="AQ40" i="45" s="1"/>
  <c r="AG50" i="45"/>
  <c r="AP50" i="45" s="1"/>
  <c r="AQ50" i="45" s="1"/>
  <c r="AF100" i="45"/>
  <c r="AF11" i="45"/>
  <c r="AG33" i="46"/>
  <c r="AP33" i="46" s="1"/>
  <c r="AQ33" i="46" s="1"/>
  <c r="AG8" i="46"/>
  <c r="AH8" i="46" s="1"/>
  <c r="AI8" i="46" s="1"/>
  <c r="AH58" i="47"/>
  <c r="AI58" i="47" s="1"/>
  <c r="AH81" i="48"/>
  <c r="AI81" i="48" s="1"/>
  <c r="AF61" i="50"/>
  <c r="AG61" i="50"/>
  <c r="AH59" i="50"/>
  <c r="AI59" i="50" s="1"/>
  <c r="AG42" i="50"/>
  <c r="AF42" i="50"/>
  <c r="AF86" i="50"/>
  <c r="AG86" i="50"/>
  <c r="AG48" i="50"/>
  <c r="AF48" i="50"/>
  <c r="AG17" i="50"/>
  <c r="AH17" i="50" s="1"/>
  <c r="AI17" i="50" s="1"/>
  <c r="AF17" i="50"/>
  <c r="AF20" i="50"/>
  <c r="AG20" i="50"/>
  <c r="AH20" i="50" s="1"/>
  <c r="AI20" i="50" s="1"/>
  <c r="AF97" i="50"/>
  <c r="AG97" i="50"/>
  <c r="AH38" i="50"/>
  <c r="AI38" i="50" s="1"/>
  <c r="AP75" i="47"/>
  <c r="AQ75" i="47" s="1"/>
  <c r="AH75" i="47"/>
  <c r="AI75" i="47" s="1"/>
  <c r="AP55" i="45"/>
  <c r="AQ55" i="45" s="1"/>
  <c r="AH55" i="45"/>
  <c r="AI55" i="45" s="1"/>
  <c r="AP79" i="48"/>
  <c r="AQ79" i="48" s="1"/>
  <c r="AH79" i="48"/>
  <c r="AI79" i="48" s="1"/>
  <c r="AP27" i="48"/>
  <c r="AQ27" i="48" s="1"/>
  <c r="AH27" i="48"/>
  <c r="AI27" i="48" s="1"/>
  <c r="AP75" i="48"/>
  <c r="AQ75" i="48" s="1"/>
  <c r="AH75" i="48"/>
  <c r="AI75" i="48" s="1"/>
  <c r="AP44" i="44"/>
  <c r="AQ44" i="44" s="1"/>
  <c r="AH44" i="44"/>
  <c r="AI44" i="44" s="1"/>
  <c r="AP24" i="45"/>
  <c r="AQ24" i="45" s="1"/>
  <c r="AH24" i="45"/>
  <c r="AI24" i="45" s="1"/>
  <c r="AP40" i="47"/>
  <c r="AQ40" i="47" s="1"/>
  <c r="AH40" i="47"/>
  <c r="AI40" i="47" s="1"/>
  <c r="AP77" i="44"/>
  <c r="AQ77" i="44" s="1"/>
  <c r="AH77" i="44"/>
  <c r="AI77" i="44" s="1"/>
  <c r="AP26" i="44"/>
  <c r="AQ26" i="44" s="1"/>
  <c r="AH26" i="44"/>
  <c r="AI26" i="44" s="1"/>
  <c r="AP33" i="48"/>
  <c r="AQ33" i="48" s="1"/>
  <c r="AH33" i="48"/>
  <c r="AI33" i="48" s="1"/>
  <c r="AF64" i="43"/>
  <c r="AG99" i="43"/>
  <c r="AH99" i="43" s="1"/>
  <c r="AI99" i="43" s="1"/>
  <c r="AF69" i="43"/>
  <c r="AF65" i="43"/>
  <c r="AG46" i="44"/>
  <c r="AH46" i="44" s="1"/>
  <c r="AI46" i="44" s="1"/>
  <c r="AF99" i="44"/>
  <c r="AG28" i="45"/>
  <c r="AP28" i="45" s="1"/>
  <c r="AQ28" i="45" s="1"/>
  <c r="AF61" i="46"/>
  <c r="AH55" i="47"/>
  <c r="AI55" i="47" s="1"/>
  <c r="AG11" i="47"/>
  <c r="AH11" i="47" s="1"/>
  <c r="AG24" i="47"/>
  <c r="AP24" i="47" s="1"/>
  <c r="AQ24" i="47" s="1"/>
  <c r="AG66" i="47"/>
  <c r="AP66" i="47" s="1"/>
  <c r="AQ66" i="47" s="1"/>
  <c r="AG29" i="47"/>
  <c r="AG90" i="47"/>
  <c r="AP90" i="47" s="1"/>
  <c r="AQ90" i="47" s="1"/>
  <c r="AF40" i="47"/>
  <c r="AH40" i="48"/>
  <c r="AI40" i="48" s="1"/>
  <c r="AH52" i="48"/>
  <c r="AI52" i="48" s="1"/>
  <c r="AG68" i="48"/>
  <c r="AF12" i="48"/>
  <c r="AG73" i="48"/>
  <c r="AH73" i="48" s="1"/>
  <c r="AI73" i="48" s="1"/>
  <c r="AF27" i="48"/>
  <c r="AF11" i="49"/>
  <c r="AG11" i="49"/>
  <c r="AH11" i="49" s="1"/>
  <c r="AF24" i="49"/>
  <c r="AG24" i="49"/>
  <c r="AG35" i="49"/>
  <c r="AF35" i="49"/>
  <c r="AG53" i="49"/>
  <c r="AF53" i="49"/>
  <c r="AF91" i="49"/>
  <c r="AG91" i="49"/>
  <c r="AG44" i="49"/>
  <c r="AF44" i="49"/>
  <c r="AF79" i="49"/>
  <c r="AG79" i="49"/>
  <c r="AG41" i="49"/>
  <c r="AF41" i="49"/>
  <c r="AG50" i="49"/>
  <c r="AF50" i="49"/>
  <c r="AF68" i="49"/>
  <c r="AG68" i="49"/>
  <c r="AP49" i="49"/>
  <c r="AQ49" i="49" s="1"/>
  <c r="AH49" i="49"/>
  <c r="AI49" i="49" s="1"/>
  <c r="AP22" i="49"/>
  <c r="AQ22" i="49" s="1"/>
  <c r="AH22" i="49"/>
  <c r="AI22" i="49" s="1"/>
  <c r="AG70" i="43"/>
  <c r="AH70" i="43" s="1"/>
  <c r="AI70" i="43" s="1"/>
  <c r="AF101" i="43"/>
  <c r="AG76" i="43"/>
  <c r="AH76" i="43" s="1"/>
  <c r="AI76" i="43" s="1"/>
  <c r="AG80" i="46"/>
  <c r="AP80" i="46" s="1"/>
  <c r="AQ80" i="46" s="1"/>
  <c r="AF22" i="48"/>
  <c r="AG76" i="48"/>
  <c r="AF17" i="49"/>
  <c r="AG17" i="49"/>
  <c r="AH17" i="49" s="1"/>
  <c r="AI17" i="49" s="1"/>
  <c r="AF19" i="49"/>
  <c r="AG19" i="49"/>
  <c r="AH19" i="49" s="1"/>
  <c r="AF7" i="49"/>
  <c r="AG7" i="49"/>
  <c r="AH7" i="49" s="1"/>
  <c r="AF81" i="49"/>
  <c r="AG81" i="49"/>
  <c r="AG31" i="49"/>
  <c r="AF31" i="49"/>
  <c r="AG12" i="49"/>
  <c r="AH12" i="49" s="1"/>
  <c r="AI12" i="49" s="1"/>
  <c r="AF12" i="49"/>
  <c r="AF98" i="49"/>
  <c r="AG98" i="49"/>
  <c r="AF36" i="49"/>
  <c r="AG36" i="49"/>
  <c r="AF26" i="49"/>
  <c r="AG26" i="49"/>
  <c r="AG23" i="49"/>
  <c r="AF23" i="49"/>
  <c r="AF70" i="49"/>
  <c r="AG70" i="49"/>
  <c r="AF88" i="49"/>
  <c r="AG88" i="49"/>
  <c r="AF85" i="49"/>
  <c r="AG85" i="49"/>
  <c r="AF100" i="49"/>
  <c r="AG100" i="49"/>
  <c r="AP95" i="49"/>
  <c r="AQ95" i="49" s="1"/>
  <c r="AH95" i="49"/>
  <c r="AI95" i="49" s="1"/>
  <c r="AH28" i="49"/>
  <c r="AI28" i="49" s="1"/>
  <c r="AF67" i="43"/>
  <c r="AG89" i="43"/>
  <c r="AH89" i="43" s="1"/>
  <c r="AI89" i="43" s="1"/>
  <c r="AG43" i="43"/>
  <c r="AH43" i="43" s="1"/>
  <c r="AI43" i="43" s="1"/>
  <c r="AF47" i="43"/>
  <c r="AG68" i="44"/>
  <c r="AF79" i="44"/>
  <c r="AF64" i="44"/>
  <c r="AG84" i="45"/>
  <c r="AP84" i="45" s="1"/>
  <c r="AQ84" i="45" s="1"/>
  <c r="AG80" i="45"/>
  <c r="AP80" i="45" s="1"/>
  <c r="AQ80" i="45" s="1"/>
  <c r="AF27" i="46"/>
  <c r="AG16" i="47"/>
  <c r="AH16" i="47" s="1"/>
  <c r="AI16" i="47" s="1"/>
  <c r="AF88" i="47"/>
  <c r="AH87" i="48"/>
  <c r="AI87" i="48" s="1"/>
  <c r="AH21" i="48"/>
  <c r="AI21" i="48" s="1"/>
  <c r="AG43" i="49"/>
  <c r="AF43" i="49"/>
  <c r="AF89" i="49"/>
  <c r="AG89" i="49"/>
  <c r="AG56" i="49"/>
  <c r="AF56" i="49"/>
  <c r="AG18" i="49"/>
  <c r="AH18" i="49" s="1"/>
  <c r="AI18" i="49" s="1"/>
  <c r="AF18" i="49"/>
  <c r="AG21" i="49"/>
  <c r="AF21" i="49"/>
  <c r="AF32" i="49"/>
  <c r="AG32" i="49"/>
  <c r="AG58" i="49"/>
  <c r="AF58" i="49"/>
  <c r="AF63" i="49"/>
  <c r="AG63" i="49"/>
  <c r="AP51" i="49"/>
  <c r="AQ51" i="49" s="1"/>
  <c r="AH51" i="49"/>
  <c r="AI51" i="49" s="1"/>
  <c r="AH33" i="49"/>
  <c r="AI33" i="49" s="1"/>
  <c r="AP55" i="49"/>
  <c r="AQ55" i="49" s="1"/>
  <c r="AH55" i="49"/>
  <c r="AI55" i="49" s="1"/>
  <c r="AP25" i="49"/>
  <c r="AQ25" i="49" s="1"/>
  <c r="AH25" i="49"/>
  <c r="AI25" i="49" s="1"/>
  <c r="AG14" i="49"/>
  <c r="AH14" i="49" s="1"/>
  <c r="AF14" i="49"/>
  <c r="AF30" i="49"/>
  <c r="AG30" i="49"/>
  <c r="AF80" i="49"/>
  <c r="AG80" i="49"/>
  <c r="AF74" i="49"/>
  <c r="AG74" i="49"/>
  <c r="AG45" i="49"/>
  <c r="AF45" i="49"/>
  <c r="AF92" i="49"/>
  <c r="AG92" i="49"/>
  <c r="AF38" i="49"/>
  <c r="AG38" i="49"/>
  <c r="AF66" i="49"/>
  <c r="AG66" i="49"/>
  <c r="AF87" i="49"/>
  <c r="AG87" i="49"/>
  <c r="AF77" i="49"/>
  <c r="AG77" i="49"/>
  <c r="AH46" i="49"/>
  <c r="AI46" i="49" s="1"/>
  <c r="AP71" i="49"/>
  <c r="AQ71" i="49" s="1"/>
  <c r="AH71" i="49"/>
  <c r="AI71" i="49" s="1"/>
  <c r="AP84" i="49"/>
  <c r="AQ84" i="49" s="1"/>
  <c r="AH84" i="49"/>
  <c r="AI84" i="49" s="1"/>
  <c r="AP31" i="44"/>
  <c r="AQ31" i="44" s="1"/>
  <c r="AH31" i="44"/>
  <c r="AI31" i="44" s="1"/>
  <c r="AP27" i="45"/>
  <c r="AQ27" i="45" s="1"/>
  <c r="AH27" i="45"/>
  <c r="AI27" i="45" s="1"/>
  <c r="AP43" i="46"/>
  <c r="AQ43" i="46" s="1"/>
  <c r="AH43" i="46"/>
  <c r="AI43" i="46" s="1"/>
  <c r="AP24" i="44"/>
  <c r="AQ24" i="44" s="1"/>
  <c r="AH24" i="44"/>
  <c r="AI24" i="44" s="1"/>
  <c r="AP99" i="44"/>
  <c r="AQ99" i="44" s="1"/>
  <c r="AH99" i="44"/>
  <c r="AI99" i="44" s="1"/>
  <c r="AP47" i="44"/>
  <c r="AQ47" i="44" s="1"/>
  <c r="AH47" i="44"/>
  <c r="AI47" i="44" s="1"/>
  <c r="AP44" i="47"/>
  <c r="AQ44" i="47" s="1"/>
  <c r="AH44" i="47"/>
  <c r="AI44" i="47" s="1"/>
  <c r="AP50" i="47"/>
  <c r="AQ50" i="47" s="1"/>
  <c r="AH50" i="47"/>
  <c r="AI50" i="47" s="1"/>
  <c r="AP63" i="44"/>
  <c r="AQ63" i="44" s="1"/>
  <c r="AH63" i="44"/>
  <c r="AI63" i="44" s="1"/>
  <c r="AP88" i="47"/>
  <c r="AQ88" i="47" s="1"/>
  <c r="AH88" i="47"/>
  <c r="AI88" i="47" s="1"/>
  <c r="AP91" i="47"/>
  <c r="AQ91" i="47" s="1"/>
  <c r="AH91" i="47"/>
  <c r="AI91" i="47" s="1"/>
  <c r="AG10" i="48"/>
  <c r="AH10" i="48" s="1"/>
  <c r="AI10" i="48" s="1"/>
  <c r="AF10" i="48"/>
  <c r="AH44" i="48"/>
  <c r="AI44" i="48" s="1"/>
  <c r="AP64" i="48"/>
  <c r="AQ64" i="48" s="1"/>
  <c r="AH64" i="48"/>
  <c r="AI64" i="48" s="1"/>
  <c r="AG54" i="43"/>
  <c r="AH54" i="43" s="1"/>
  <c r="AI54" i="43" s="1"/>
  <c r="AF23" i="43"/>
  <c r="AF45" i="43"/>
  <c r="AG91" i="43"/>
  <c r="AH91" i="43" s="1"/>
  <c r="AI91" i="43" s="1"/>
  <c r="AF66" i="43"/>
  <c r="AG35" i="43"/>
  <c r="AH35" i="43" s="1"/>
  <c r="AI35" i="43" s="1"/>
  <c r="AF38" i="43"/>
  <c r="AG50" i="43"/>
  <c r="AH50" i="43" s="1"/>
  <c r="AI50" i="43" s="1"/>
  <c r="AG80" i="44"/>
  <c r="AP80" i="44" s="1"/>
  <c r="AQ80" i="44" s="1"/>
  <c r="AF19" i="44"/>
  <c r="AF38" i="44"/>
  <c r="AF31" i="44"/>
  <c r="AF47" i="44"/>
  <c r="AG88" i="44"/>
  <c r="AF24" i="44"/>
  <c r="AF59" i="44"/>
  <c r="AG88" i="45"/>
  <c r="AG76" i="45"/>
  <c r="AP76" i="45" s="1"/>
  <c r="AQ76" i="45" s="1"/>
  <c r="AG64" i="45"/>
  <c r="AF27" i="45"/>
  <c r="AG79" i="45"/>
  <c r="AP79" i="45" s="1"/>
  <c r="AQ79" i="45" s="1"/>
  <c r="AF14" i="45"/>
  <c r="AF26" i="45"/>
  <c r="AG87" i="45"/>
  <c r="AG89" i="45"/>
  <c r="AF18" i="45"/>
  <c r="AG85" i="45"/>
  <c r="AH85" i="45" s="1"/>
  <c r="AI85" i="45" s="1"/>
  <c r="AG61" i="45"/>
  <c r="AH61" i="45" s="1"/>
  <c r="AI61" i="45" s="1"/>
  <c r="AG98" i="45"/>
  <c r="AH38" i="46"/>
  <c r="AI38" i="46" s="1"/>
  <c r="AH77" i="46"/>
  <c r="AI77" i="46" s="1"/>
  <c r="AG28" i="46"/>
  <c r="AP28" i="46" s="1"/>
  <c r="AQ28" i="46" s="1"/>
  <c r="AG76" i="46"/>
  <c r="AP76" i="46" s="1"/>
  <c r="AQ76" i="46" s="1"/>
  <c r="AF19" i="46"/>
  <c r="AG87" i="47"/>
  <c r="AF44" i="47"/>
  <c r="AG89" i="47"/>
  <c r="AP89" i="47" s="1"/>
  <c r="AQ89" i="47" s="1"/>
  <c r="AF50" i="47"/>
  <c r="AG19" i="47"/>
  <c r="AH19" i="47" s="1"/>
  <c r="AG23" i="47"/>
  <c r="AF52" i="47"/>
  <c r="AF47" i="47"/>
  <c r="AG69" i="47"/>
  <c r="AG54" i="48"/>
  <c r="AF54" i="48"/>
  <c r="AG14" i="48"/>
  <c r="AH14" i="48" s="1"/>
  <c r="AI14" i="48" s="1"/>
  <c r="AF14" i="48"/>
  <c r="AG55" i="48"/>
  <c r="AF55" i="48"/>
  <c r="AG50" i="48"/>
  <c r="AF50" i="48"/>
  <c r="AF94" i="48"/>
  <c r="AG94" i="48"/>
  <c r="AF61" i="48"/>
  <c r="AG61" i="48"/>
  <c r="AH31" i="48"/>
  <c r="AI31" i="48" s="1"/>
  <c r="AP22" i="48"/>
  <c r="AQ22" i="48" s="1"/>
  <c r="AH22" i="48"/>
  <c r="AI22" i="48" s="1"/>
  <c r="AH85" i="48"/>
  <c r="AI85" i="48" s="1"/>
  <c r="AH29" i="48"/>
  <c r="AI29" i="48" s="1"/>
  <c r="AH43" i="48"/>
  <c r="AI43" i="48" s="1"/>
  <c r="AH91" i="48"/>
  <c r="AI91" i="48" s="1"/>
  <c r="AH90" i="48"/>
  <c r="AI90" i="48" s="1"/>
  <c r="AG52" i="43"/>
  <c r="AH52" i="43" s="1"/>
  <c r="AI52" i="43" s="1"/>
  <c r="AH85" i="44"/>
  <c r="AI85" i="44" s="1"/>
  <c r="AF12" i="44"/>
  <c r="AF61" i="44"/>
  <c r="AH43" i="45"/>
  <c r="AI43" i="45" s="1"/>
  <c r="AH30" i="45"/>
  <c r="AI30" i="45" s="1"/>
  <c r="AG65" i="45"/>
  <c r="AP65" i="45" s="1"/>
  <c r="AQ65" i="45" s="1"/>
  <c r="AF21" i="45"/>
  <c r="AH82" i="46"/>
  <c r="AI82" i="46" s="1"/>
  <c r="AH95" i="47"/>
  <c r="AI95" i="47" s="1"/>
  <c r="AH64" i="47"/>
  <c r="AI64" i="47" s="1"/>
  <c r="AH78" i="47"/>
  <c r="AI78" i="47" s="1"/>
  <c r="AF38" i="47"/>
  <c r="AF15" i="48"/>
  <c r="AG15" i="48"/>
  <c r="AH15" i="48" s="1"/>
  <c r="AI15" i="48" s="1"/>
  <c r="AG58" i="48"/>
  <c r="AF58" i="48"/>
  <c r="AG23" i="48"/>
  <c r="AF23" i="48"/>
  <c r="AG20" i="48"/>
  <c r="AH20" i="48" s="1"/>
  <c r="AF20" i="48"/>
  <c r="AP56" i="48"/>
  <c r="AQ56" i="48" s="1"/>
  <c r="AG7" i="48"/>
  <c r="AH7" i="48" s="1"/>
  <c r="AF7" i="48"/>
  <c r="AF70" i="48"/>
  <c r="AG70" i="48"/>
  <c r="AH49" i="48"/>
  <c r="AI49" i="48" s="1"/>
  <c r="AH47" i="48"/>
  <c r="AI47" i="48" s="1"/>
  <c r="AP67" i="48"/>
  <c r="AQ67" i="48" s="1"/>
  <c r="AH67" i="48"/>
  <c r="AI67" i="48" s="1"/>
  <c r="AH80" i="48"/>
  <c r="AI80" i="48" s="1"/>
  <c r="AH60" i="48"/>
  <c r="AI60" i="48" s="1"/>
  <c r="AH63" i="48"/>
  <c r="AI63" i="48" s="1"/>
  <c r="AG100" i="43"/>
  <c r="AH100" i="43" s="1"/>
  <c r="AI100" i="43" s="1"/>
  <c r="AF55" i="43"/>
  <c r="AF41" i="43"/>
  <c r="AF95" i="43"/>
  <c r="AG30" i="44"/>
  <c r="AP30" i="44" s="1"/>
  <c r="AQ30" i="44" s="1"/>
  <c r="AG59" i="48"/>
  <c r="AF59" i="48"/>
  <c r="AG53" i="48"/>
  <c r="AF53" i="48"/>
  <c r="AG57" i="48"/>
  <c r="AF57" i="48"/>
  <c r="AF100" i="48"/>
  <c r="AG100" i="48"/>
  <c r="AF39" i="48"/>
  <c r="AG39" i="48"/>
  <c r="AG51" i="48"/>
  <c r="AF51" i="48"/>
  <c r="AF83" i="48"/>
  <c r="AG83" i="48"/>
  <c r="AF42" i="48"/>
  <c r="AG42" i="48"/>
  <c r="AF93" i="48"/>
  <c r="AG93" i="48"/>
  <c r="AF88" i="48"/>
  <c r="AG88" i="48"/>
  <c r="AH99" i="48"/>
  <c r="AI99" i="48" s="1"/>
  <c r="AP21" i="47"/>
  <c r="AQ21" i="47" s="1"/>
  <c r="AH21" i="47"/>
  <c r="AI21" i="47" s="1"/>
  <c r="AF67" i="47"/>
  <c r="AG67" i="47"/>
  <c r="AF62" i="47"/>
  <c r="AG62" i="47"/>
  <c r="AG60" i="47"/>
  <c r="AF60" i="47"/>
  <c r="AF9" i="47"/>
  <c r="AG9" i="47"/>
  <c r="AH9" i="47" s="1"/>
  <c r="AI9" i="47" s="1"/>
  <c r="AF7" i="47"/>
  <c r="AG7" i="47"/>
  <c r="AH7" i="47" s="1"/>
  <c r="AI7" i="47" s="1"/>
  <c r="AF12" i="47"/>
  <c r="AG12" i="47"/>
  <c r="AH12" i="47" s="1"/>
  <c r="AP61" i="47"/>
  <c r="AQ61" i="47" s="1"/>
  <c r="AH61" i="47"/>
  <c r="AI61" i="47" s="1"/>
  <c r="AG43" i="47"/>
  <c r="AF43" i="47"/>
  <c r="AG17" i="47"/>
  <c r="AH17" i="47" s="1"/>
  <c r="AI17" i="47" s="1"/>
  <c r="AF17" i="47"/>
  <c r="AG42" i="47"/>
  <c r="AF42" i="47"/>
  <c r="AF93" i="47"/>
  <c r="AG93" i="47"/>
  <c r="AP33" i="47"/>
  <c r="AQ33" i="47" s="1"/>
  <c r="AH33" i="47"/>
  <c r="AI33" i="47" s="1"/>
  <c r="AP37" i="47"/>
  <c r="AQ37" i="47" s="1"/>
  <c r="AH37" i="47"/>
  <c r="AI37" i="47" s="1"/>
  <c r="AH31" i="47"/>
  <c r="AI31" i="47" s="1"/>
  <c r="AF71" i="47"/>
  <c r="AG71" i="47"/>
  <c r="AF85" i="47"/>
  <c r="AG85" i="47"/>
  <c r="AG30" i="47"/>
  <c r="AF30" i="47"/>
  <c r="AF80" i="47"/>
  <c r="AG80" i="47"/>
  <c r="AF28" i="47"/>
  <c r="AG28" i="47"/>
  <c r="AG101" i="47"/>
  <c r="AH101" i="47" s="1"/>
  <c r="AI101" i="47" s="1"/>
  <c r="AF101" i="47"/>
  <c r="AP94" i="47"/>
  <c r="AQ94" i="47" s="1"/>
  <c r="AH94" i="47"/>
  <c r="AI94" i="47" s="1"/>
  <c r="AP82" i="47"/>
  <c r="AQ82" i="47" s="1"/>
  <c r="AH82" i="47"/>
  <c r="AI82" i="47" s="1"/>
  <c r="AP52" i="47"/>
  <c r="AQ52" i="47" s="1"/>
  <c r="AH52" i="47"/>
  <c r="AI52" i="47" s="1"/>
  <c r="AP92" i="47"/>
  <c r="AQ92" i="47" s="1"/>
  <c r="AH92" i="47"/>
  <c r="AI92" i="47" s="1"/>
  <c r="AG14" i="47"/>
  <c r="AH14" i="47" s="1"/>
  <c r="AI14" i="47" s="1"/>
  <c r="AF14" i="47"/>
  <c r="AF86" i="47"/>
  <c r="AG86" i="47"/>
  <c r="AF72" i="47"/>
  <c r="AG72" i="47"/>
  <c r="AF81" i="47"/>
  <c r="AG81" i="47"/>
  <c r="AG10" i="47"/>
  <c r="AH10" i="47" s="1"/>
  <c r="AF10" i="47"/>
  <c r="AG13" i="47"/>
  <c r="AH13" i="47" s="1"/>
  <c r="AF13" i="47"/>
  <c r="AF63" i="47"/>
  <c r="AG63" i="47"/>
  <c r="AP38" i="47"/>
  <c r="AQ38" i="47" s="1"/>
  <c r="AH38" i="47"/>
  <c r="AI38" i="47" s="1"/>
  <c r="AP56" i="47"/>
  <c r="AQ56" i="47" s="1"/>
  <c r="AH56" i="47"/>
  <c r="AI56" i="47" s="1"/>
  <c r="AP32" i="47"/>
  <c r="AQ32" i="47" s="1"/>
  <c r="AH32" i="47"/>
  <c r="AI32" i="47" s="1"/>
  <c r="AH53" i="47"/>
  <c r="AI53" i="47" s="1"/>
  <c r="AH99" i="47"/>
  <c r="AI99" i="47" s="1"/>
  <c r="AP47" i="47"/>
  <c r="AQ47" i="47" s="1"/>
  <c r="AH47" i="47"/>
  <c r="AI47" i="47" s="1"/>
  <c r="AH96" i="45"/>
  <c r="AI96" i="45" s="1"/>
  <c r="AF90" i="46"/>
  <c r="AG90" i="46"/>
  <c r="AG57" i="46"/>
  <c r="AF57" i="46"/>
  <c r="AF69" i="46"/>
  <c r="AG69" i="46"/>
  <c r="AG46" i="46"/>
  <c r="AF46" i="46"/>
  <c r="AP61" i="46"/>
  <c r="AQ61" i="46" s="1"/>
  <c r="AH61" i="46"/>
  <c r="AI61" i="46" s="1"/>
  <c r="AG15" i="46"/>
  <c r="AH15" i="46" s="1"/>
  <c r="AF15" i="46"/>
  <c r="AG56" i="46"/>
  <c r="AF56" i="46"/>
  <c r="AF88" i="46"/>
  <c r="AG88" i="46"/>
  <c r="AF75" i="46"/>
  <c r="AG75" i="46"/>
  <c r="AP52" i="46"/>
  <c r="AQ52" i="46" s="1"/>
  <c r="AH52" i="46"/>
  <c r="AI52" i="46" s="1"/>
  <c r="AG60" i="46"/>
  <c r="AF60" i="46"/>
  <c r="AP97" i="46"/>
  <c r="AQ97" i="46" s="1"/>
  <c r="AH97" i="46"/>
  <c r="AI97" i="46" s="1"/>
  <c r="AP79" i="46"/>
  <c r="AQ79" i="46" s="1"/>
  <c r="AH79" i="46"/>
  <c r="AI79" i="46" s="1"/>
  <c r="AF34" i="46"/>
  <c r="AG34" i="46"/>
  <c r="AP98" i="46"/>
  <c r="AQ98" i="46" s="1"/>
  <c r="AH98" i="46"/>
  <c r="AI98" i="46" s="1"/>
  <c r="AG10" i="46"/>
  <c r="AH10" i="46" s="1"/>
  <c r="AI10" i="46" s="1"/>
  <c r="AF10" i="46"/>
  <c r="AF29" i="46"/>
  <c r="AG29" i="46"/>
  <c r="AF87" i="46"/>
  <c r="AG87" i="46"/>
  <c r="AG58" i="46"/>
  <c r="AF58" i="46"/>
  <c r="AG41" i="46"/>
  <c r="AF41" i="46"/>
  <c r="AF85" i="46"/>
  <c r="AG85" i="46"/>
  <c r="AF16" i="46"/>
  <c r="AG16" i="46"/>
  <c r="AH16" i="46" s="1"/>
  <c r="AG47" i="46"/>
  <c r="AF47" i="46"/>
  <c r="AF72" i="46"/>
  <c r="AG72" i="46"/>
  <c r="AG44" i="46"/>
  <c r="AF44" i="46"/>
  <c r="AF13" i="46"/>
  <c r="AG13" i="46"/>
  <c r="AH13" i="46" s="1"/>
  <c r="AF100" i="46"/>
  <c r="AG100" i="46"/>
  <c r="AF23" i="46"/>
  <c r="AG23" i="46"/>
  <c r="AG48" i="46"/>
  <c r="AF48" i="46"/>
  <c r="AF25" i="46"/>
  <c r="AG25" i="46"/>
  <c r="AP27" i="46"/>
  <c r="AQ27" i="46" s="1"/>
  <c r="AH27" i="46"/>
  <c r="AI27" i="46" s="1"/>
  <c r="AG14" i="46"/>
  <c r="AH14" i="46" s="1"/>
  <c r="AF14" i="46"/>
  <c r="AH35" i="46"/>
  <c r="AI35" i="46" s="1"/>
  <c r="AG49" i="46"/>
  <c r="AF49" i="46"/>
  <c r="AF74" i="46"/>
  <c r="AG74" i="46"/>
  <c r="AG11" i="46"/>
  <c r="AH11" i="46" s="1"/>
  <c r="AF11" i="46"/>
  <c r="AF37" i="46"/>
  <c r="AG37" i="46"/>
  <c r="AF36" i="46"/>
  <c r="AG36" i="46"/>
  <c r="AG17" i="46"/>
  <c r="AH17" i="46" s="1"/>
  <c r="AI17" i="46" s="1"/>
  <c r="AF17" i="46"/>
  <c r="AF32" i="46"/>
  <c r="AG32" i="46"/>
  <c r="AH77" i="45"/>
  <c r="AI77" i="45" s="1"/>
  <c r="AF67" i="46"/>
  <c r="AG67" i="46"/>
  <c r="AG42" i="46"/>
  <c r="AF42" i="46"/>
  <c r="AF70" i="46"/>
  <c r="AG70" i="46"/>
  <c r="AF24" i="46"/>
  <c r="AG24" i="46"/>
  <c r="AG45" i="46"/>
  <c r="AF45" i="46"/>
  <c r="AF68" i="46"/>
  <c r="AG68" i="46"/>
  <c r="AP89" i="46"/>
  <c r="AQ89" i="46" s="1"/>
  <c r="AH89" i="46"/>
  <c r="AI89" i="46" s="1"/>
  <c r="AF22" i="46"/>
  <c r="AG22" i="46"/>
  <c r="AF26" i="46"/>
  <c r="AG26" i="46"/>
  <c r="AG51" i="46"/>
  <c r="AF51" i="46"/>
  <c r="AF83" i="46"/>
  <c r="AG83" i="46"/>
  <c r="AF71" i="46"/>
  <c r="AG71" i="46"/>
  <c r="AG7" i="46"/>
  <c r="AH7" i="46" s="1"/>
  <c r="AI7" i="46" s="1"/>
  <c r="AF7" i="46"/>
  <c r="AF99" i="46"/>
  <c r="AG99" i="46"/>
  <c r="AF86" i="46"/>
  <c r="AG86" i="46"/>
  <c r="AF91" i="46"/>
  <c r="AG91" i="46"/>
  <c r="AG9" i="46"/>
  <c r="AH9" i="46" s="1"/>
  <c r="AI9" i="46" s="1"/>
  <c r="AF9" i="46"/>
  <c r="AG18" i="46"/>
  <c r="AH18" i="46" s="1"/>
  <c r="AF18" i="46"/>
  <c r="AG39" i="46"/>
  <c r="AF39" i="46"/>
  <c r="AP59" i="46"/>
  <c r="AQ59" i="46" s="1"/>
  <c r="AH59" i="46"/>
  <c r="AI59" i="46" s="1"/>
  <c r="AF21" i="46"/>
  <c r="AG21" i="46"/>
  <c r="AF78" i="46"/>
  <c r="AG78" i="46"/>
  <c r="AH95" i="46"/>
  <c r="AI95" i="46" s="1"/>
  <c r="AG40" i="46"/>
  <c r="AF40" i="46"/>
  <c r="AG50" i="46"/>
  <c r="AF50" i="46"/>
  <c r="AP65" i="44"/>
  <c r="AQ65" i="44" s="1"/>
  <c r="AH65" i="44"/>
  <c r="AI65" i="44" s="1"/>
  <c r="AG47" i="45"/>
  <c r="AF47" i="45"/>
  <c r="AG60" i="45"/>
  <c r="AF60" i="45"/>
  <c r="AG9" i="45"/>
  <c r="AH9" i="45" s="1"/>
  <c r="AI9" i="45" s="1"/>
  <c r="AF9" i="45"/>
  <c r="AF74" i="45"/>
  <c r="AG74" i="45"/>
  <c r="AG12" i="45"/>
  <c r="AH12" i="45" s="1"/>
  <c r="AF12" i="45"/>
  <c r="AF70" i="45"/>
  <c r="AG70" i="45"/>
  <c r="AP72" i="45"/>
  <c r="AQ72" i="45" s="1"/>
  <c r="AH72" i="45"/>
  <c r="AI72" i="45" s="1"/>
  <c r="AP100" i="45"/>
  <c r="AQ100" i="45" s="1"/>
  <c r="AH100" i="45"/>
  <c r="AI100" i="45" s="1"/>
  <c r="AG88" i="43"/>
  <c r="AH88" i="43" s="1"/>
  <c r="AI88" i="43" s="1"/>
  <c r="AG46" i="43"/>
  <c r="AH46" i="43" s="1"/>
  <c r="AI46" i="43" s="1"/>
  <c r="AH84" i="44"/>
  <c r="AI84" i="44" s="1"/>
  <c r="AH61" i="44"/>
  <c r="AI61" i="44" s="1"/>
  <c r="AH38" i="44"/>
  <c r="AI38" i="44" s="1"/>
  <c r="AG18" i="44"/>
  <c r="AH18" i="44" s="1"/>
  <c r="AG90" i="44"/>
  <c r="AP90" i="44" s="1"/>
  <c r="AQ90" i="44" s="1"/>
  <c r="AF65" i="44"/>
  <c r="AG94" i="44"/>
  <c r="AP94" i="44" s="1"/>
  <c r="AQ94" i="44" s="1"/>
  <c r="AG93" i="44"/>
  <c r="AG22" i="45"/>
  <c r="AF22" i="45"/>
  <c r="AH95" i="45"/>
  <c r="AI95" i="45" s="1"/>
  <c r="AF7" i="45"/>
  <c r="AG7" i="45"/>
  <c r="AH7" i="45" s="1"/>
  <c r="AG25" i="45"/>
  <c r="AF25" i="45"/>
  <c r="AH53" i="45"/>
  <c r="AI53" i="45" s="1"/>
  <c r="AP36" i="45"/>
  <c r="AQ36" i="45" s="1"/>
  <c r="AH36" i="45"/>
  <c r="AI36" i="45" s="1"/>
  <c r="AP29" i="45"/>
  <c r="AQ29" i="45" s="1"/>
  <c r="AH29" i="45"/>
  <c r="AI29" i="45" s="1"/>
  <c r="AH44" i="45"/>
  <c r="AI44" i="45" s="1"/>
  <c r="AG61" i="43"/>
  <c r="AH61" i="43" s="1"/>
  <c r="AI61" i="43" s="1"/>
  <c r="AF24" i="43"/>
  <c r="AH75" i="44"/>
  <c r="AI75" i="44" s="1"/>
  <c r="AH59" i="44"/>
  <c r="AI59" i="44" s="1"/>
  <c r="AG49" i="45"/>
  <c r="AF49" i="45"/>
  <c r="AH71" i="45"/>
  <c r="AI71" i="45" s="1"/>
  <c r="AF81" i="45"/>
  <c r="AG81" i="45"/>
  <c r="AF97" i="45"/>
  <c r="AG97" i="45"/>
  <c r="AG48" i="45"/>
  <c r="AF48" i="45"/>
  <c r="AH21" i="45"/>
  <c r="AI21" i="45" s="1"/>
  <c r="AP26" i="45"/>
  <c r="AQ26" i="45" s="1"/>
  <c r="AH26" i="45"/>
  <c r="AI26" i="45" s="1"/>
  <c r="AH29" i="44"/>
  <c r="AI29" i="44" s="1"/>
  <c r="AH66" i="44"/>
  <c r="AI66" i="44" s="1"/>
  <c r="AG56" i="45"/>
  <c r="AF56" i="45"/>
  <c r="AG52" i="45"/>
  <c r="AF52" i="45"/>
  <c r="AG42" i="45"/>
  <c r="AF42" i="45"/>
  <c r="AG54" i="45"/>
  <c r="AF54" i="45"/>
  <c r="AF90" i="45"/>
  <c r="AG90" i="45"/>
  <c r="AG20" i="45"/>
  <c r="AH20" i="45" s="1"/>
  <c r="AF20" i="45"/>
  <c r="AP86" i="45"/>
  <c r="AQ86" i="45" s="1"/>
  <c r="AH78" i="45"/>
  <c r="AI78" i="45" s="1"/>
  <c r="AP83" i="45"/>
  <c r="AQ83" i="45" s="1"/>
  <c r="AH83" i="45"/>
  <c r="AI83" i="45" s="1"/>
  <c r="AH58" i="45"/>
  <c r="AI58" i="45" s="1"/>
  <c r="AG9" i="44"/>
  <c r="AH9" i="44" s="1"/>
  <c r="AI9" i="44" s="1"/>
  <c r="AF9" i="44"/>
  <c r="AG37" i="44"/>
  <c r="AF37" i="44"/>
  <c r="AF81" i="44"/>
  <c r="AG81" i="44"/>
  <c r="AF100" i="44"/>
  <c r="AG100" i="44"/>
  <c r="AG57" i="44"/>
  <c r="AF57" i="44"/>
  <c r="AF14" i="44"/>
  <c r="AG14" i="44"/>
  <c r="AH14" i="44" s="1"/>
  <c r="AI14" i="44" s="1"/>
  <c r="AF98" i="44"/>
  <c r="AG98" i="44"/>
  <c r="AF78" i="44"/>
  <c r="AG78" i="44"/>
  <c r="AH22" i="44"/>
  <c r="AI22" i="44" s="1"/>
  <c r="AH42" i="44"/>
  <c r="AI42" i="44" s="1"/>
  <c r="AG41" i="44"/>
  <c r="AF41" i="44"/>
  <c r="AG32" i="44"/>
  <c r="AF32" i="44"/>
  <c r="AG33" i="44"/>
  <c r="AF33" i="44"/>
  <c r="AF91" i="44"/>
  <c r="AG91" i="44"/>
  <c r="AG53" i="44"/>
  <c r="AF53" i="44"/>
  <c r="AG15" i="44"/>
  <c r="AH15" i="44" s="1"/>
  <c r="AF15" i="44"/>
  <c r="AP60" i="44"/>
  <c r="AQ60" i="44" s="1"/>
  <c r="AH60" i="44"/>
  <c r="AI60" i="44" s="1"/>
  <c r="AP49" i="44"/>
  <c r="AQ49" i="44" s="1"/>
  <c r="AH49" i="44"/>
  <c r="AI49" i="44" s="1"/>
  <c r="AP45" i="44"/>
  <c r="AQ45" i="44" s="1"/>
  <c r="AH45" i="44"/>
  <c r="AI45" i="44" s="1"/>
  <c r="AH23" i="44"/>
  <c r="AI23" i="44" s="1"/>
  <c r="AP64" i="44"/>
  <c r="AQ64" i="44" s="1"/>
  <c r="AH64" i="44"/>
  <c r="AI64" i="44" s="1"/>
  <c r="AG16" i="44"/>
  <c r="AH16" i="44" s="1"/>
  <c r="AF16" i="44"/>
  <c r="AG43" i="44"/>
  <c r="AF43" i="44"/>
  <c r="AG74" i="44"/>
  <c r="AF74" i="44"/>
  <c r="AF8" i="44"/>
  <c r="AG8" i="44"/>
  <c r="AH8" i="44" s="1"/>
  <c r="AI8" i="44" s="1"/>
  <c r="AG48" i="44"/>
  <c r="AF48" i="44"/>
  <c r="AG40" i="44"/>
  <c r="AF40" i="44"/>
  <c r="AP39" i="44"/>
  <c r="AQ39" i="44" s="1"/>
  <c r="AH39" i="44"/>
  <c r="AI39" i="44" s="1"/>
  <c r="AH25" i="44"/>
  <c r="AI25" i="44" s="1"/>
  <c r="AP79" i="44"/>
  <c r="AQ79" i="44" s="1"/>
  <c r="AH79" i="44"/>
  <c r="AI79" i="44" s="1"/>
  <c r="AP73" i="44"/>
  <c r="AQ73" i="44" s="1"/>
  <c r="AH73" i="44"/>
  <c r="AI73" i="44" s="1"/>
  <c r="AG13" i="44"/>
  <c r="AH13" i="44" s="1"/>
  <c r="AI13" i="44" s="1"/>
  <c r="AF13" i="44"/>
  <c r="AG35" i="44"/>
  <c r="AF35" i="44"/>
  <c r="AF11" i="44"/>
  <c r="AG11" i="44"/>
  <c r="AH11" i="44" s="1"/>
  <c r="AI11" i="44" s="1"/>
  <c r="AF86" i="44"/>
  <c r="AG86" i="44"/>
  <c r="AG55" i="44"/>
  <c r="AF55" i="44"/>
  <c r="AF95" i="44"/>
  <c r="AG95" i="44"/>
  <c r="AF92" i="44"/>
  <c r="AG92" i="44"/>
  <c r="AG56" i="44"/>
  <c r="AF56" i="44"/>
  <c r="AG71" i="44"/>
  <c r="AF71" i="44"/>
  <c r="AH21" i="44"/>
  <c r="AI21" i="44" s="1"/>
  <c r="AP83" i="44"/>
  <c r="AQ83" i="44" s="1"/>
  <c r="AH83" i="44"/>
  <c r="AI83" i="44" s="1"/>
  <c r="AP58" i="44"/>
  <c r="AQ58" i="44" s="1"/>
  <c r="AH58" i="44"/>
  <c r="AI58" i="44" s="1"/>
  <c r="AG9" i="43"/>
  <c r="AH9" i="43" s="1"/>
  <c r="AI9" i="43" s="1"/>
  <c r="AF9" i="43"/>
  <c r="AF51" i="43"/>
  <c r="AG51" i="43"/>
  <c r="AH51" i="43" s="1"/>
  <c r="AI51" i="43" s="1"/>
  <c r="AF98" i="43"/>
  <c r="AG98" i="43"/>
  <c r="AH98" i="43" s="1"/>
  <c r="AI98" i="43" s="1"/>
  <c r="AG18" i="43"/>
  <c r="AH18" i="43" s="1"/>
  <c r="AI18" i="43" s="1"/>
  <c r="AF18" i="43"/>
  <c r="AG31" i="43"/>
  <c r="AH31" i="43" s="1"/>
  <c r="AI31" i="43" s="1"/>
  <c r="AF31" i="43"/>
  <c r="AG12" i="43"/>
  <c r="AH12" i="43" s="1"/>
  <c r="AI12" i="43" s="1"/>
  <c r="AF12" i="43"/>
  <c r="AG26" i="43"/>
  <c r="AH26" i="43" s="1"/>
  <c r="AI26" i="43" s="1"/>
  <c r="AF26" i="43"/>
  <c r="AG22" i="43"/>
  <c r="AH22" i="43" s="1"/>
  <c r="AI22" i="43" s="1"/>
  <c r="AF22" i="43"/>
  <c r="AG20" i="43"/>
  <c r="AH20" i="43" s="1"/>
  <c r="AF20" i="43"/>
  <c r="AG21" i="43"/>
  <c r="AH21" i="43" s="1"/>
  <c r="AI21" i="43" s="1"/>
  <c r="AF21" i="43"/>
  <c r="AF93" i="43"/>
  <c r="AG93" i="43"/>
  <c r="AH93" i="43" s="1"/>
  <c r="AI93" i="43" s="1"/>
  <c r="AF36" i="43"/>
  <c r="AG36" i="43"/>
  <c r="AH36" i="43" s="1"/>
  <c r="AI36" i="43" s="1"/>
  <c r="AG10" i="43"/>
  <c r="AH10" i="43" s="1"/>
  <c r="AF10" i="43"/>
  <c r="AF48" i="43"/>
  <c r="AG48" i="43"/>
  <c r="AH48" i="43" s="1"/>
  <c r="AI48" i="43" s="1"/>
  <c r="AF19" i="43"/>
  <c r="AG19" i="43"/>
  <c r="AH19" i="43" s="1"/>
  <c r="AI19" i="43" s="1"/>
  <c r="AG30" i="43"/>
  <c r="AH30" i="43" s="1"/>
  <c r="AI30" i="43" s="1"/>
  <c r="AF30" i="43"/>
  <c r="AF59" i="43"/>
  <c r="AG59" i="43"/>
  <c r="AH59" i="43" s="1"/>
  <c r="AI59" i="43" s="1"/>
  <c r="AF49" i="43"/>
  <c r="AG49" i="43"/>
  <c r="AH49" i="43" s="1"/>
  <c r="AI49" i="43" s="1"/>
  <c r="AG28" i="43"/>
  <c r="AH28" i="43" s="1"/>
  <c r="AI28" i="43" s="1"/>
  <c r="AF28" i="43"/>
  <c r="AI27" i="43"/>
  <c r="AI69" i="43"/>
  <c r="AI79" i="43"/>
  <c r="AI78" i="43"/>
  <c r="AI67" i="43"/>
  <c r="AI93" i="52"/>
  <c r="AI82" i="43"/>
  <c r="AI14" i="51"/>
  <c r="AI38" i="43"/>
  <c r="AI47" i="43"/>
  <c r="AI87" i="43"/>
  <c r="AI83" i="43"/>
  <c r="AI74" i="43"/>
  <c r="AI84" i="43"/>
  <c r="AI23" i="43"/>
  <c r="AI44" i="52"/>
  <c r="AI12" i="48"/>
  <c r="AI47" i="52"/>
  <c r="AI58" i="43"/>
  <c r="AI94" i="43"/>
  <c r="AI41" i="43"/>
  <c r="AI37" i="43"/>
  <c r="AI8" i="43"/>
  <c r="AI39" i="43"/>
  <c r="AI55" i="43"/>
  <c r="AI38" i="52"/>
  <c r="AI19" i="45"/>
  <c r="AI95" i="43"/>
  <c r="AI75" i="43"/>
  <c r="AI24" i="43"/>
  <c r="AI77" i="43"/>
  <c r="AI65" i="52"/>
  <c r="AI84" i="52"/>
  <c r="AI88" i="38"/>
  <c r="AI10" i="38"/>
  <c r="AI47" i="38"/>
  <c r="AI38" i="38"/>
  <c r="AI52" i="38"/>
  <c r="AI60" i="43"/>
  <c r="AI42" i="43"/>
  <c r="AI72" i="43"/>
  <c r="AI29" i="43"/>
  <c r="AI78" i="52"/>
  <c r="AI65" i="43"/>
  <c r="AI13" i="48"/>
  <c r="AI19" i="46"/>
  <c r="AI45" i="43"/>
  <c r="AI98" i="52"/>
  <c r="AI24" i="52"/>
  <c r="AI34" i="52"/>
  <c r="AI59" i="52"/>
  <c r="AI21" i="38"/>
  <c r="AI85" i="38"/>
  <c r="AI50" i="38"/>
  <c r="AI98" i="38"/>
  <c r="AI49" i="51"/>
  <c r="AI74" i="52"/>
  <c r="AI7" i="51"/>
  <c r="AI31" i="38"/>
  <c r="AI39" i="38"/>
  <c r="AI70" i="38"/>
  <c r="AI89" i="38"/>
  <c r="AI87" i="38"/>
  <c r="AI14" i="45"/>
  <c r="AI13" i="45"/>
  <c r="AI40" i="52"/>
  <c r="AI41" i="52"/>
  <c r="AI77" i="38"/>
  <c r="AI25" i="43"/>
  <c r="AI64" i="43"/>
  <c r="AI66" i="43"/>
  <c r="AI63" i="43"/>
  <c r="AI44" i="43"/>
  <c r="AI33" i="43"/>
  <c r="AI7" i="43"/>
  <c r="AI56" i="43"/>
  <c r="AI13" i="43"/>
  <c r="AI19" i="44"/>
  <c r="AI55" i="52"/>
  <c r="AI83" i="49"/>
  <c r="AI8" i="45"/>
  <c r="AI58" i="38"/>
  <c r="AI37" i="38"/>
  <c r="AI51" i="38"/>
  <c r="AI82" i="38"/>
  <c r="AI79" i="52"/>
  <c r="AI8" i="47"/>
  <c r="AI17" i="48"/>
  <c r="AI10" i="50"/>
  <c r="AI86" i="52"/>
  <c r="AI46" i="52"/>
  <c r="AI85" i="52"/>
  <c r="AI30" i="38"/>
  <c r="AI90" i="38"/>
  <c r="AI26" i="38"/>
  <c r="AI97" i="38"/>
  <c r="AI42" i="38"/>
  <c r="AI54" i="38"/>
  <c r="AI83" i="38"/>
  <c r="AI67" i="38"/>
  <c r="AI79" i="38"/>
  <c r="AI29" i="38"/>
  <c r="AI73" i="38"/>
  <c r="AI86" i="38"/>
  <c r="AI36" i="38"/>
  <c r="AI11" i="38"/>
  <c r="AI68" i="38"/>
  <c r="AI67" i="52"/>
  <c r="AI24" i="38"/>
  <c r="AI56" i="38"/>
  <c r="AI41" i="38"/>
  <c r="AI76" i="38"/>
  <c r="AI63" i="38"/>
  <c r="AI53" i="38"/>
  <c r="AI49" i="38"/>
  <c r="AI71" i="38"/>
  <c r="AI9" i="38"/>
  <c r="AI25" i="38"/>
  <c r="AI89" i="51"/>
  <c r="AI75" i="38"/>
  <c r="AI81" i="38"/>
  <c r="AI80" i="38"/>
  <c r="AI55" i="38"/>
  <c r="AI84" i="38"/>
  <c r="AI74" i="38"/>
  <c r="AI27" i="38"/>
  <c r="AI61" i="38"/>
  <c r="AI99" i="38"/>
  <c r="AI22" i="38"/>
  <c r="AI34" i="38"/>
  <c r="AI93" i="38"/>
  <c r="AI100" i="38"/>
  <c r="AI18" i="38"/>
  <c r="AI45" i="38"/>
  <c r="AI57" i="43"/>
  <c r="AI94" i="38"/>
  <c r="AI64" i="38"/>
  <c r="AI44" i="38"/>
  <c r="AI92" i="38"/>
  <c r="AI66" i="38"/>
  <c r="AI59" i="38"/>
  <c r="AI91" i="38"/>
  <c r="AI23" i="38"/>
  <c r="AI48" i="38"/>
  <c r="AI96" i="38"/>
  <c r="AI62" i="38"/>
  <c r="AI95" i="38"/>
  <c r="AI35" i="38"/>
  <c r="AI78" i="38"/>
  <c r="AI65" i="38"/>
  <c r="AI69" i="38"/>
  <c r="AI57" i="38"/>
  <c r="AI32" i="38"/>
  <c r="AI33" i="38"/>
  <c r="AI72" i="38"/>
  <c r="AI53" i="43"/>
  <c r="AI48" i="52"/>
  <c r="AI46" i="38"/>
  <c r="AI40" i="38"/>
  <c r="AI60" i="38"/>
  <c r="AI15" i="50"/>
  <c r="AI28" i="38"/>
  <c r="AI43" i="38"/>
  <c r="AI10" i="44"/>
  <c r="AI16" i="48"/>
  <c r="AI12" i="46"/>
  <c r="AI11" i="43"/>
  <c r="AI18" i="48"/>
  <c r="AH72" i="49" l="1"/>
  <c r="AI72" i="49" s="1"/>
  <c r="AH99" i="49"/>
  <c r="AI99" i="49" s="1"/>
  <c r="AH40" i="51"/>
  <c r="AI40" i="51" s="1"/>
  <c r="AH67" i="51"/>
  <c r="AI67" i="51" s="1"/>
  <c r="AH46" i="48"/>
  <c r="AI46" i="48" s="1"/>
  <c r="AH34" i="44"/>
  <c r="AI34" i="44" s="1"/>
  <c r="AH51" i="44"/>
  <c r="AI51" i="44" s="1"/>
  <c r="AH82" i="45"/>
  <c r="AI82" i="45" s="1"/>
  <c r="AH59" i="49"/>
  <c r="AI59" i="49" s="1"/>
  <c r="AP97" i="47"/>
  <c r="AQ97" i="47" s="1"/>
  <c r="AH26" i="51"/>
  <c r="AI26" i="51" s="1"/>
  <c r="AH35" i="51"/>
  <c r="AI35" i="51" s="1"/>
  <c r="AH96" i="44"/>
  <c r="AI96" i="44" s="1"/>
  <c r="AH93" i="45"/>
  <c r="AI93" i="45" s="1"/>
  <c r="AH23" i="51"/>
  <c r="AI23" i="51" s="1"/>
  <c r="AH63" i="45"/>
  <c r="AI63" i="45" s="1"/>
  <c r="AH66" i="46"/>
  <c r="AI66" i="46" s="1"/>
  <c r="AH92" i="45"/>
  <c r="AI92" i="45" s="1"/>
  <c r="AH54" i="44"/>
  <c r="AI54" i="44" s="1"/>
  <c r="AP81" i="51"/>
  <c r="AQ81" i="51" s="1"/>
  <c r="AH65" i="51"/>
  <c r="AI65" i="51" s="1"/>
  <c r="AH23" i="45"/>
  <c r="AI23" i="45" s="1"/>
  <c r="AP59" i="47"/>
  <c r="AQ59" i="47" s="1"/>
  <c r="AH84" i="46"/>
  <c r="AI84" i="46" s="1"/>
  <c r="AH70" i="51"/>
  <c r="AI70" i="51" s="1"/>
  <c r="AH93" i="51"/>
  <c r="AI93" i="51" s="1"/>
  <c r="AH70" i="44"/>
  <c r="AI70" i="44" s="1"/>
  <c r="AH26" i="48"/>
  <c r="AI26" i="48" s="1"/>
  <c r="AH88" i="51"/>
  <c r="AI88" i="51" s="1"/>
  <c r="AH76" i="44"/>
  <c r="AI76" i="44" s="1"/>
  <c r="AP27" i="47"/>
  <c r="AQ27" i="47" s="1"/>
  <c r="AH57" i="45"/>
  <c r="AI57" i="45" s="1"/>
  <c r="AH94" i="50"/>
  <c r="AI94" i="50" s="1"/>
  <c r="AH82" i="44"/>
  <c r="AI82" i="44" s="1"/>
  <c r="AH61" i="49"/>
  <c r="AI61" i="49" s="1"/>
  <c r="AP46" i="44"/>
  <c r="AQ46" i="44" s="1"/>
  <c r="AH82" i="48"/>
  <c r="AI82" i="48" s="1"/>
  <c r="AH62" i="50"/>
  <c r="AI62" i="50" s="1"/>
  <c r="AP57" i="50"/>
  <c r="AQ57" i="50" s="1"/>
  <c r="AH89" i="44"/>
  <c r="AI89" i="44" s="1"/>
  <c r="AP54" i="46"/>
  <c r="AQ54" i="46" s="1"/>
  <c r="AH96" i="48"/>
  <c r="AI96" i="48" s="1"/>
  <c r="AH65" i="48"/>
  <c r="AI65" i="48" s="1"/>
  <c r="AP79" i="47"/>
  <c r="AQ79" i="47" s="1"/>
  <c r="AH84" i="48"/>
  <c r="AI84" i="48" s="1"/>
  <c r="AH48" i="47"/>
  <c r="AI48" i="47" s="1"/>
  <c r="AH51" i="50"/>
  <c r="AI51" i="50" s="1"/>
  <c r="AH69" i="45"/>
  <c r="AI69" i="45" s="1"/>
  <c r="AH64" i="46"/>
  <c r="AI64" i="46" s="1"/>
  <c r="AH51" i="47"/>
  <c r="AI51" i="47" s="1"/>
  <c r="AH45" i="47"/>
  <c r="AI45" i="47" s="1"/>
  <c r="AH69" i="48"/>
  <c r="AI69" i="48" s="1"/>
  <c r="AH77" i="48"/>
  <c r="AI77" i="48" s="1"/>
  <c r="AH43" i="50"/>
  <c r="AI43" i="50" s="1"/>
  <c r="AH68" i="45"/>
  <c r="AI68" i="45" s="1"/>
  <c r="AH41" i="45"/>
  <c r="AI41" i="45" s="1"/>
  <c r="AH46" i="47"/>
  <c r="AI46" i="47" s="1"/>
  <c r="AH62" i="48"/>
  <c r="AI62" i="48" s="1"/>
  <c r="AH92" i="46"/>
  <c r="AI92" i="46" s="1"/>
  <c r="AH36" i="47"/>
  <c r="AI36" i="47" s="1"/>
  <c r="AH73" i="49"/>
  <c r="AI73" i="49" s="1"/>
  <c r="AH41" i="48"/>
  <c r="AI41" i="48" s="1"/>
  <c r="AH64" i="50"/>
  <c r="AI64" i="50" s="1"/>
  <c r="AH29" i="51"/>
  <c r="AI29" i="51" s="1"/>
  <c r="AH30" i="46"/>
  <c r="AI30" i="46" s="1"/>
  <c r="AP58" i="51"/>
  <c r="AQ58" i="51" s="1"/>
  <c r="AH82" i="51"/>
  <c r="AI82" i="51" s="1"/>
  <c r="AH28" i="44"/>
  <c r="AI28" i="44" s="1"/>
  <c r="AH37" i="48"/>
  <c r="AI37" i="48" s="1"/>
  <c r="AP48" i="49"/>
  <c r="AQ48" i="49" s="1"/>
  <c r="AH66" i="48"/>
  <c r="AI66" i="48" s="1"/>
  <c r="AH35" i="47"/>
  <c r="AI35" i="47" s="1"/>
  <c r="AH28" i="45"/>
  <c r="AI28" i="45" s="1"/>
  <c r="AH75" i="45"/>
  <c r="AI75" i="45" s="1"/>
  <c r="AH96" i="46"/>
  <c r="AI96" i="46" s="1"/>
  <c r="AH60" i="49"/>
  <c r="AI60" i="49" s="1"/>
  <c r="AH84" i="47"/>
  <c r="AI84" i="47" s="1"/>
  <c r="AH55" i="46"/>
  <c r="AI55" i="46" s="1"/>
  <c r="AH62" i="46"/>
  <c r="AI62" i="46" s="1"/>
  <c r="AH94" i="46"/>
  <c r="AI94" i="46" s="1"/>
  <c r="AH57" i="47"/>
  <c r="AI57" i="47" s="1"/>
  <c r="AH63" i="46"/>
  <c r="AI63" i="46" s="1"/>
  <c r="AH73" i="51"/>
  <c r="AI73" i="51" s="1"/>
  <c r="AH50" i="44"/>
  <c r="AI50" i="44" s="1"/>
  <c r="AP67" i="44"/>
  <c r="AQ67" i="44" s="1"/>
  <c r="AP61" i="45"/>
  <c r="AQ61" i="45" s="1"/>
  <c r="AH98" i="47"/>
  <c r="AI98" i="47" s="1"/>
  <c r="AH87" i="50"/>
  <c r="AI87" i="50" s="1"/>
  <c r="AH71" i="48"/>
  <c r="AI71" i="48" s="1"/>
  <c r="AH69" i="49"/>
  <c r="AI69" i="49" s="1"/>
  <c r="AP63" i="50"/>
  <c r="AQ63" i="50" s="1"/>
  <c r="AH35" i="48"/>
  <c r="AI35" i="48" s="1"/>
  <c r="AH34" i="47"/>
  <c r="AI34" i="47" s="1"/>
  <c r="AH100" i="47"/>
  <c r="AI100" i="47" s="1"/>
  <c r="AH65" i="50"/>
  <c r="AI65" i="50" s="1"/>
  <c r="AP27" i="50"/>
  <c r="AQ27" i="50" s="1"/>
  <c r="AH32" i="51"/>
  <c r="AI32" i="51" s="1"/>
  <c r="AP97" i="51"/>
  <c r="AQ97" i="51" s="1"/>
  <c r="AH41" i="47"/>
  <c r="AI41" i="47" s="1"/>
  <c r="AH85" i="51"/>
  <c r="AI85" i="51" s="1"/>
  <c r="AH80" i="50"/>
  <c r="AI80" i="50" s="1"/>
  <c r="AH34" i="45"/>
  <c r="AI34" i="45" s="1"/>
  <c r="AH74" i="48"/>
  <c r="AI74" i="48" s="1"/>
  <c r="AH89" i="48"/>
  <c r="AI89" i="48" s="1"/>
  <c r="AH65" i="47"/>
  <c r="AI65" i="47" s="1"/>
  <c r="AH64" i="49"/>
  <c r="AI64" i="49" s="1"/>
  <c r="AH65" i="49"/>
  <c r="AI65" i="49" s="1"/>
  <c r="AH99" i="45"/>
  <c r="AI99" i="45" s="1"/>
  <c r="AH52" i="44"/>
  <c r="AI52" i="44" s="1"/>
  <c r="AH89" i="50"/>
  <c r="AI89" i="50" s="1"/>
  <c r="AH75" i="51"/>
  <c r="AI75" i="51" s="1"/>
  <c r="AH45" i="45"/>
  <c r="AI45" i="45" s="1"/>
  <c r="AH73" i="45"/>
  <c r="AI73" i="45" s="1"/>
  <c r="AH97" i="48"/>
  <c r="AI97" i="48" s="1"/>
  <c r="AH76" i="47"/>
  <c r="AI76" i="47" s="1"/>
  <c r="AH62" i="45"/>
  <c r="AI62" i="45" s="1"/>
  <c r="AH95" i="48"/>
  <c r="AI95" i="48" s="1"/>
  <c r="AP57" i="49"/>
  <c r="AQ57" i="49" s="1"/>
  <c r="AP42" i="49"/>
  <c r="AQ42" i="49" s="1"/>
  <c r="AP25" i="50"/>
  <c r="AQ25" i="50" s="1"/>
  <c r="AH68" i="51"/>
  <c r="AI68" i="51" s="1"/>
  <c r="AP69" i="44"/>
  <c r="AQ69" i="44" s="1"/>
  <c r="AP65" i="46"/>
  <c r="AQ65" i="46" s="1"/>
  <c r="AH31" i="46"/>
  <c r="AI31" i="46" s="1"/>
  <c r="AH30" i="48"/>
  <c r="AI30" i="48" s="1"/>
  <c r="AP30" i="50"/>
  <c r="AQ30" i="50" s="1"/>
  <c r="AH41" i="50"/>
  <c r="AI41" i="50" s="1"/>
  <c r="AH72" i="44"/>
  <c r="AI72" i="44" s="1"/>
  <c r="AH93" i="49"/>
  <c r="AI93" i="49" s="1"/>
  <c r="AH25" i="51"/>
  <c r="AI25" i="51" s="1"/>
  <c r="AH27" i="44"/>
  <c r="AI27" i="44" s="1"/>
  <c r="AH32" i="45"/>
  <c r="AI32" i="45" s="1"/>
  <c r="AH38" i="45"/>
  <c r="AI38" i="45" s="1"/>
  <c r="AH92" i="48"/>
  <c r="AI92" i="48" s="1"/>
  <c r="AH36" i="44"/>
  <c r="AI36" i="44" s="1"/>
  <c r="AH66" i="45"/>
  <c r="AI66" i="45" s="1"/>
  <c r="AH29" i="49"/>
  <c r="AI29" i="49" s="1"/>
  <c r="AH66" i="47"/>
  <c r="AI66" i="47" s="1"/>
  <c r="AH94" i="45"/>
  <c r="AI94" i="45" s="1"/>
  <c r="AH37" i="45"/>
  <c r="AI37" i="45" s="1"/>
  <c r="AH34" i="49"/>
  <c r="AI34" i="49" s="1"/>
  <c r="AH96" i="51"/>
  <c r="AI96" i="51" s="1"/>
  <c r="AH55" i="51"/>
  <c r="AI55" i="51" s="1"/>
  <c r="AH45" i="48"/>
  <c r="AI45" i="48" s="1"/>
  <c r="AH24" i="51"/>
  <c r="AI24" i="51" s="1"/>
  <c r="AH94" i="44"/>
  <c r="AI94" i="44" s="1"/>
  <c r="AH52" i="49"/>
  <c r="AI52" i="49" s="1"/>
  <c r="AH39" i="45"/>
  <c r="AI39" i="45" s="1"/>
  <c r="AH36" i="48"/>
  <c r="AI36" i="48" s="1"/>
  <c r="AP90" i="51"/>
  <c r="AQ90" i="51" s="1"/>
  <c r="AH90" i="51"/>
  <c r="AI90" i="51" s="1"/>
  <c r="AH80" i="44"/>
  <c r="AI80" i="44" s="1"/>
  <c r="AH31" i="45"/>
  <c r="AI31" i="45" s="1"/>
  <c r="AH80" i="45"/>
  <c r="AI80" i="45" s="1"/>
  <c r="AH93" i="46"/>
  <c r="AI93" i="46" s="1"/>
  <c r="AH33" i="46"/>
  <c r="AI33" i="46" s="1"/>
  <c r="AH74" i="47"/>
  <c r="AI74" i="47" s="1"/>
  <c r="AH24" i="48"/>
  <c r="AI24" i="48" s="1"/>
  <c r="AH25" i="47"/>
  <c r="AI25" i="47" s="1"/>
  <c r="AH98" i="48"/>
  <c r="AI98" i="48" s="1"/>
  <c r="AH97" i="44"/>
  <c r="AI97" i="44" s="1"/>
  <c r="AH62" i="44"/>
  <c r="AI62" i="44" s="1"/>
  <c r="AH51" i="45"/>
  <c r="AI51" i="45" s="1"/>
  <c r="AH48" i="48"/>
  <c r="AI48" i="48" s="1"/>
  <c r="AH26" i="47"/>
  <c r="AI26" i="47" s="1"/>
  <c r="AH94" i="49"/>
  <c r="AI94" i="49" s="1"/>
  <c r="AH35" i="45"/>
  <c r="AI35" i="45" s="1"/>
  <c r="AH78" i="49"/>
  <c r="AI78" i="49" s="1"/>
  <c r="AH22" i="47"/>
  <c r="AI22" i="47" s="1"/>
  <c r="AH70" i="47"/>
  <c r="AI70" i="47" s="1"/>
  <c r="AH25" i="48"/>
  <c r="AI25" i="48" s="1"/>
  <c r="AH69" i="51"/>
  <c r="AI69" i="51" s="1"/>
  <c r="AH32" i="48"/>
  <c r="AI32" i="48" s="1"/>
  <c r="AH53" i="46"/>
  <c r="AI53" i="46" s="1"/>
  <c r="AH28" i="48"/>
  <c r="AI28" i="48" s="1"/>
  <c r="AH49" i="47"/>
  <c r="AI49" i="47" s="1"/>
  <c r="AH74" i="50"/>
  <c r="AI74" i="50" s="1"/>
  <c r="AH30" i="44"/>
  <c r="AI30" i="44" s="1"/>
  <c r="AP85" i="45"/>
  <c r="AQ85" i="45" s="1"/>
  <c r="AH87" i="44"/>
  <c r="AI87" i="44" s="1"/>
  <c r="AH62" i="49"/>
  <c r="AI62" i="49" s="1"/>
  <c r="AH73" i="47"/>
  <c r="AI73" i="47" s="1"/>
  <c r="AH86" i="49"/>
  <c r="AI86" i="49" s="1"/>
  <c r="AP37" i="51"/>
  <c r="AQ37" i="51" s="1"/>
  <c r="AP69" i="50"/>
  <c r="AQ69" i="50" s="1"/>
  <c r="AH69" i="50"/>
  <c r="AI69" i="50" s="1"/>
  <c r="AH67" i="45"/>
  <c r="AI67" i="45" s="1"/>
  <c r="AH91" i="45"/>
  <c r="AI91" i="45" s="1"/>
  <c r="AH90" i="47"/>
  <c r="AI90" i="47" s="1"/>
  <c r="AP73" i="48"/>
  <c r="AQ73" i="48" s="1"/>
  <c r="AH75" i="49"/>
  <c r="AI75" i="49" s="1"/>
  <c r="AH33" i="51"/>
  <c r="AI33" i="51" s="1"/>
  <c r="AH56" i="51"/>
  <c r="AI56" i="51" s="1"/>
  <c r="AH50" i="50"/>
  <c r="AI50" i="50" s="1"/>
  <c r="AP94" i="51"/>
  <c r="AQ94" i="51" s="1"/>
  <c r="AH94" i="51"/>
  <c r="AI94" i="51" s="1"/>
  <c r="AP54" i="49"/>
  <c r="AQ54" i="49" s="1"/>
  <c r="AH54" i="49"/>
  <c r="AI54" i="49" s="1"/>
  <c r="AH45" i="51"/>
  <c r="AI45" i="51" s="1"/>
  <c r="AP53" i="51"/>
  <c r="AQ53" i="51" s="1"/>
  <c r="AH53" i="51"/>
  <c r="AI53" i="51" s="1"/>
  <c r="AP76" i="50"/>
  <c r="AQ76" i="50" s="1"/>
  <c r="AH76" i="50"/>
  <c r="AI76" i="50" s="1"/>
  <c r="AH65" i="45"/>
  <c r="AI65" i="45" s="1"/>
  <c r="AH80" i="46"/>
  <c r="AI80" i="46" s="1"/>
  <c r="AH50" i="45"/>
  <c r="AI50" i="45" s="1"/>
  <c r="AH79" i="45"/>
  <c r="AI79" i="45" s="1"/>
  <c r="AH76" i="45"/>
  <c r="AI76" i="45" s="1"/>
  <c r="AH76" i="46"/>
  <c r="AI76" i="46" s="1"/>
  <c r="AH24" i="47"/>
  <c r="AI24" i="47" s="1"/>
  <c r="AH67" i="49"/>
  <c r="AI67" i="49" s="1"/>
  <c r="AH40" i="45"/>
  <c r="AI40" i="45" s="1"/>
  <c r="AP81" i="46"/>
  <c r="AQ81" i="46" s="1"/>
  <c r="AH81" i="46"/>
  <c r="AI81" i="46" s="1"/>
  <c r="AP46" i="45"/>
  <c r="AQ46" i="45" s="1"/>
  <c r="AH46" i="45"/>
  <c r="AI46" i="45" s="1"/>
  <c r="AH89" i="47"/>
  <c r="AI89" i="47" s="1"/>
  <c r="AP83" i="47"/>
  <c r="AQ83" i="47" s="1"/>
  <c r="AH83" i="47"/>
  <c r="AI83" i="47" s="1"/>
  <c r="AH90" i="44"/>
  <c r="AI90" i="44" s="1"/>
  <c r="AP26" i="50"/>
  <c r="AQ26" i="50" s="1"/>
  <c r="AH26" i="50"/>
  <c r="AI26" i="50" s="1"/>
  <c r="AP39" i="49"/>
  <c r="AQ39" i="49" s="1"/>
  <c r="AH39" i="49"/>
  <c r="AI39" i="49" s="1"/>
  <c r="AP30" i="51"/>
  <c r="AQ30" i="51" s="1"/>
  <c r="AH30" i="51"/>
  <c r="AI30" i="51" s="1"/>
  <c r="AP39" i="47"/>
  <c r="AQ39" i="47" s="1"/>
  <c r="AH39" i="47"/>
  <c r="AI39" i="47" s="1"/>
  <c r="AP75" i="50"/>
  <c r="AQ75" i="50" s="1"/>
  <c r="AH75" i="50"/>
  <c r="AI75" i="50" s="1"/>
  <c r="AP23" i="50"/>
  <c r="AQ23" i="50" s="1"/>
  <c r="AH23" i="50"/>
  <c r="AI23" i="50" s="1"/>
  <c r="AP61" i="51"/>
  <c r="AQ61" i="51" s="1"/>
  <c r="AH61" i="51"/>
  <c r="AI61" i="51" s="1"/>
  <c r="AP96" i="49"/>
  <c r="AQ96" i="49" s="1"/>
  <c r="AH96" i="49"/>
  <c r="AI96" i="49" s="1"/>
  <c r="AP27" i="49"/>
  <c r="AQ27" i="49" s="1"/>
  <c r="AH27" i="49"/>
  <c r="AI27" i="49" s="1"/>
  <c r="AP90" i="49"/>
  <c r="AQ90" i="49" s="1"/>
  <c r="AH90" i="49"/>
  <c r="AI90" i="49" s="1"/>
  <c r="AP67" i="50"/>
  <c r="AQ67" i="50" s="1"/>
  <c r="AH67" i="50"/>
  <c r="AI67" i="50" s="1"/>
  <c r="AP47" i="51"/>
  <c r="AQ47" i="51" s="1"/>
  <c r="AH47" i="51"/>
  <c r="AI47" i="51" s="1"/>
  <c r="AP70" i="50"/>
  <c r="AQ70" i="50" s="1"/>
  <c r="AH70" i="50"/>
  <c r="AI70" i="50" s="1"/>
  <c r="AP43" i="51"/>
  <c r="AQ43" i="51" s="1"/>
  <c r="AH43" i="51"/>
  <c r="AI43" i="51" s="1"/>
  <c r="AP98" i="51"/>
  <c r="AQ98" i="51" s="1"/>
  <c r="AH98" i="51"/>
  <c r="AI98" i="51" s="1"/>
  <c r="AP79" i="50"/>
  <c r="AQ79" i="50" s="1"/>
  <c r="AH79" i="50"/>
  <c r="AI79" i="50" s="1"/>
  <c r="AP77" i="47"/>
  <c r="AQ77" i="47" s="1"/>
  <c r="AH77" i="47"/>
  <c r="AI77" i="47" s="1"/>
  <c r="AP68" i="47"/>
  <c r="AQ68" i="47" s="1"/>
  <c r="AH68" i="47"/>
  <c r="AI68" i="47" s="1"/>
  <c r="AP54" i="51"/>
  <c r="AQ54" i="51" s="1"/>
  <c r="AH54" i="51"/>
  <c r="AI54" i="51" s="1"/>
  <c r="AP83" i="51"/>
  <c r="AQ83" i="51" s="1"/>
  <c r="AH83" i="51"/>
  <c r="AI83" i="51" s="1"/>
  <c r="AP100" i="51"/>
  <c r="AQ100" i="51" s="1"/>
  <c r="AH100" i="51"/>
  <c r="AI100" i="51" s="1"/>
  <c r="AP57" i="51"/>
  <c r="AQ57" i="51" s="1"/>
  <c r="AH57" i="51"/>
  <c r="AI57" i="51" s="1"/>
  <c r="AP46" i="51"/>
  <c r="AQ46" i="51" s="1"/>
  <c r="AH46" i="51"/>
  <c r="AI46" i="51" s="1"/>
  <c r="AP22" i="51"/>
  <c r="AQ22" i="51" s="1"/>
  <c r="AH22" i="51"/>
  <c r="AI22" i="51" s="1"/>
  <c r="AP31" i="51"/>
  <c r="AQ31" i="51" s="1"/>
  <c r="AH31" i="51"/>
  <c r="AI31" i="51" s="1"/>
  <c r="AP86" i="51"/>
  <c r="AQ86" i="51" s="1"/>
  <c r="AH86" i="51"/>
  <c r="AI86" i="51" s="1"/>
  <c r="AP27" i="51"/>
  <c r="AQ27" i="51" s="1"/>
  <c r="AH27" i="51"/>
  <c r="AI27" i="51" s="1"/>
  <c r="AP78" i="51"/>
  <c r="AQ78" i="51" s="1"/>
  <c r="AH78" i="51"/>
  <c r="AI78" i="51" s="1"/>
  <c r="AP63" i="51"/>
  <c r="AQ63" i="51" s="1"/>
  <c r="AH63" i="51"/>
  <c r="AI63" i="51" s="1"/>
  <c r="AP28" i="51"/>
  <c r="AQ28" i="51" s="1"/>
  <c r="AH28" i="51"/>
  <c r="AI28" i="51" s="1"/>
  <c r="AP41" i="51"/>
  <c r="AQ41" i="51" s="1"/>
  <c r="AH41" i="51"/>
  <c r="AI41" i="51" s="1"/>
  <c r="AP99" i="51"/>
  <c r="AQ99" i="51" s="1"/>
  <c r="AH99" i="51"/>
  <c r="AI99" i="51" s="1"/>
  <c r="AP59" i="51"/>
  <c r="AQ59" i="51" s="1"/>
  <c r="AH59" i="51"/>
  <c r="AI59" i="51" s="1"/>
  <c r="AP62" i="51"/>
  <c r="AQ62" i="51" s="1"/>
  <c r="AH62" i="51"/>
  <c r="AI62" i="51" s="1"/>
  <c r="AP92" i="51"/>
  <c r="AQ92" i="51" s="1"/>
  <c r="AH92" i="51"/>
  <c r="AI92" i="51" s="1"/>
  <c r="AP59" i="45"/>
  <c r="AQ59" i="45" s="1"/>
  <c r="AH59" i="45"/>
  <c r="AI59" i="45" s="1"/>
  <c r="AP95" i="51"/>
  <c r="AQ95" i="51" s="1"/>
  <c r="AH95" i="51"/>
  <c r="AI95" i="51" s="1"/>
  <c r="AP60" i="51"/>
  <c r="AQ60" i="51" s="1"/>
  <c r="AH60" i="51"/>
  <c r="AI60" i="51" s="1"/>
  <c r="AP44" i="51"/>
  <c r="AQ44" i="51" s="1"/>
  <c r="AH44" i="51"/>
  <c r="AI44" i="51" s="1"/>
  <c r="AP52" i="51"/>
  <c r="AQ52" i="51" s="1"/>
  <c r="AH52" i="51"/>
  <c r="AI52" i="51" s="1"/>
  <c r="AP74" i="51"/>
  <c r="AQ74" i="51" s="1"/>
  <c r="AH74" i="51"/>
  <c r="AI74" i="51" s="1"/>
  <c r="AP91" i="51"/>
  <c r="AQ91" i="51" s="1"/>
  <c r="AH91" i="51"/>
  <c r="AI91" i="51" s="1"/>
  <c r="AP42" i="51"/>
  <c r="AQ42" i="51" s="1"/>
  <c r="AH42" i="51"/>
  <c r="AI42" i="51" s="1"/>
  <c r="AP76" i="51"/>
  <c r="AQ76" i="51" s="1"/>
  <c r="AH76" i="51"/>
  <c r="AI76" i="51" s="1"/>
  <c r="AP39" i="51"/>
  <c r="AQ39" i="51" s="1"/>
  <c r="AH39" i="51"/>
  <c r="AI39" i="51" s="1"/>
  <c r="AP61" i="50"/>
  <c r="AQ61" i="50" s="1"/>
  <c r="AH61" i="50"/>
  <c r="AI61" i="50" s="1"/>
  <c r="AP44" i="50"/>
  <c r="AQ44" i="50" s="1"/>
  <c r="AH44" i="50"/>
  <c r="AI44" i="50" s="1"/>
  <c r="AP46" i="50"/>
  <c r="AQ46" i="50" s="1"/>
  <c r="AH46" i="50"/>
  <c r="AI46" i="50" s="1"/>
  <c r="AP49" i="50"/>
  <c r="AQ49" i="50" s="1"/>
  <c r="AH49" i="50"/>
  <c r="AI49" i="50" s="1"/>
  <c r="AP39" i="50"/>
  <c r="AQ39" i="50" s="1"/>
  <c r="AH39" i="50"/>
  <c r="AI39" i="50" s="1"/>
  <c r="AP56" i="50"/>
  <c r="AQ56" i="50" s="1"/>
  <c r="AH56" i="50"/>
  <c r="AI56" i="50" s="1"/>
  <c r="AP34" i="50"/>
  <c r="AQ34" i="50" s="1"/>
  <c r="AH34" i="50"/>
  <c r="AI34" i="50" s="1"/>
  <c r="AP97" i="50"/>
  <c r="AQ97" i="50" s="1"/>
  <c r="AH97" i="50"/>
  <c r="AI97" i="50" s="1"/>
  <c r="AP22" i="50"/>
  <c r="AQ22" i="50" s="1"/>
  <c r="AH22" i="50"/>
  <c r="AI22" i="50" s="1"/>
  <c r="AP100" i="50"/>
  <c r="AQ100" i="50" s="1"/>
  <c r="AH100" i="50"/>
  <c r="AI100" i="50" s="1"/>
  <c r="AP96" i="50"/>
  <c r="AQ96" i="50" s="1"/>
  <c r="AH96" i="50"/>
  <c r="AI96" i="50" s="1"/>
  <c r="AP88" i="50"/>
  <c r="AQ88" i="50" s="1"/>
  <c r="AH88" i="50"/>
  <c r="AI88" i="50" s="1"/>
  <c r="AP83" i="50"/>
  <c r="AQ83" i="50" s="1"/>
  <c r="AH83" i="50"/>
  <c r="AI83" i="50" s="1"/>
  <c r="AP85" i="50"/>
  <c r="AQ85" i="50" s="1"/>
  <c r="AH85" i="50"/>
  <c r="AI85" i="50" s="1"/>
  <c r="AP92" i="50"/>
  <c r="AQ92" i="50" s="1"/>
  <c r="AH92" i="50"/>
  <c r="AI92" i="50" s="1"/>
  <c r="AP90" i="50"/>
  <c r="AQ90" i="50" s="1"/>
  <c r="AH90" i="50"/>
  <c r="AI90" i="50" s="1"/>
  <c r="AP24" i="50"/>
  <c r="AQ24" i="50" s="1"/>
  <c r="AH24" i="50"/>
  <c r="AI24" i="50" s="1"/>
  <c r="AP21" i="50"/>
  <c r="AQ21" i="50" s="1"/>
  <c r="AH21" i="50"/>
  <c r="AI21" i="50" s="1"/>
  <c r="AP40" i="49"/>
  <c r="AQ40" i="49" s="1"/>
  <c r="AH40" i="49"/>
  <c r="AI40" i="49" s="1"/>
  <c r="AP48" i="50"/>
  <c r="AQ48" i="50" s="1"/>
  <c r="AH48" i="50"/>
  <c r="AI48" i="50" s="1"/>
  <c r="AP42" i="50"/>
  <c r="AQ42" i="50" s="1"/>
  <c r="AH42" i="50"/>
  <c r="AI42" i="50" s="1"/>
  <c r="AP52" i="50"/>
  <c r="AQ52" i="50" s="1"/>
  <c r="AH52" i="50"/>
  <c r="AI52" i="50" s="1"/>
  <c r="AP86" i="50"/>
  <c r="AQ86" i="50" s="1"/>
  <c r="AH86" i="50"/>
  <c r="AI86" i="50" s="1"/>
  <c r="AP29" i="50"/>
  <c r="AQ29" i="50" s="1"/>
  <c r="AH29" i="50"/>
  <c r="AI29" i="50" s="1"/>
  <c r="AP86" i="48"/>
  <c r="AQ86" i="48" s="1"/>
  <c r="AH86" i="48"/>
  <c r="AI86" i="48" s="1"/>
  <c r="AP93" i="50"/>
  <c r="AQ93" i="50" s="1"/>
  <c r="AH93" i="50"/>
  <c r="AI93" i="50" s="1"/>
  <c r="AP98" i="50"/>
  <c r="AQ98" i="50" s="1"/>
  <c r="AH98" i="50"/>
  <c r="AI98" i="50" s="1"/>
  <c r="AP32" i="50"/>
  <c r="AQ32" i="50" s="1"/>
  <c r="AH32" i="50"/>
  <c r="AI32" i="50" s="1"/>
  <c r="AP33" i="50"/>
  <c r="AQ33" i="50" s="1"/>
  <c r="AH33" i="50"/>
  <c r="AI33" i="50" s="1"/>
  <c r="AP31" i="50"/>
  <c r="AQ31" i="50" s="1"/>
  <c r="AH31" i="50"/>
  <c r="AI31" i="50" s="1"/>
  <c r="AP28" i="50"/>
  <c r="AQ28" i="50" s="1"/>
  <c r="AH28" i="50"/>
  <c r="AI28" i="50" s="1"/>
  <c r="AP77" i="49"/>
  <c r="AQ77" i="49" s="1"/>
  <c r="AH77" i="49"/>
  <c r="AI77" i="49" s="1"/>
  <c r="AP66" i="49"/>
  <c r="AQ66" i="49" s="1"/>
  <c r="AH66" i="49"/>
  <c r="AI66" i="49" s="1"/>
  <c r="AP92" i="49"/>
  <c r="AQ92" i="49" s="1"/>
  <c r="AH92" i="49"/>
  <c r="AI92" i="49" s="1"/>
  <c r="AP74" i="49"/>
  <c r="AQ74" i="49" s="1"/>
  <c r="AH74" i="49"/>
  <c r="AI74" i="49" s="1"/>
  <c r="AP30" i="49"/>
  <c r="AQ30" i="49" s="1"/>
  <c r="AH30" i="49"/>
  <c r="AI30" i="49" s="1"/>
  <c r="AP43" i="49"/>
  <c r="AQ43" i="49" s="1"/>
  <c r="AH43" i="49"/>
  <c r="AI43" i="49" s="1"/>
  <c r="AP100" i="49"/>
  <c r="AQ100" i="49" s="1"/>
  <c r="AH100" i="49"/>
  <c r="AI100" i="49" s="1"/>
  <c r="AP88" i="49"/>
  <c r="AQ88" i="49" s="1"/>
  <c r="AH88" i="49"/>
  <c r="AI88" i="49" s="1"/>
  <c r="AP36" i="49"/>
  <c r="AQ36" i="49" s="1"/>
  <c r="AH36" i="49"/>
  <c r="AI36" i="49" s="1"/>
  <c r="AP81" i="49"/>
  <c r="AQ81" i="49" s="1"/>
  <c r="AH81" i="49"/>
  <c r="AI81" i="49" s="1"/>
  <c r="AP76" i="48"/>
  <c r="AQ76" i="48" s="1"/>
  <c r="AH76" i="48"/>
  <c r="AI76" i="48" s="1"/>
  <c r="AP41" i="49"/>
  <c r="AQ41" i="49" s="1"/>
  <c r="AH41" i="49"/>
  <c r="AI41" i="49" s="1"/>
  <c r="AP44" i="49"/>
  <c r="AQ44" i="49" s="1"/>
  <c r="AH44" i="49"/>
  <c r="AI44" i="49" s="1"/>
  <c r="AP53" i="49"/>
  <c r="AQ53" i="49" s="1"/>
  <c r="AH53" i="49"/>
  <c r="AI53" i="49" s="1"/>
  <c r="AP29" i="47"/>
  <c r="AQ29" i="47" s="1"/>
  <c r="AH29" i="47"/>
  <c r="AI29" i="47" s="1"/>
  <c r="AH84" i="45"/>
  <c r="AI84" i="45" s="1"/>
  <c r="AP58" i="49"/>
  <c r="AQ58" i="49" s="1"/>
  <c r="AH58" i="49"/>
  <c r="AI58" i="49" s="1"/>
  <c r="AP68" i="44"/>
  <c r="AQ68" i="44" s="1"/>
  <c r="AH68" i="44"/>
  <c r="AI68" i="44" s="1"/>
  <c r="AP23" i="49"/>
  <c r="AQ23" i="49" s="1"/>
  <c r="AH23" i="49"/>
  <c r="AI23" i="49" s="1"/>
  <c r="AP79" i="49"/>
  <c r="AQ79" i="49" s="1"/>
  <c r="AH79" i="49"/>
  <c r="AI79" i="49" s="1"/>
  <c r="AP91" i="49"/>
  <c r="AQ91" i="49" s="1"/>
  <c r="AH91" i="49"/>
  <c r="AI91" i="49" s="1"/>
  <c r="AH28" i="46"/>
  <c r="AI28" i="46" s="1"/>
  <c r="AP87" i="49"/>
  <c r="AQ87" i="49" s="1"/>
  <c r="AH87" i="49"/>
  <c r="AI87" i="49" s="1"/>
  <c r="AP38" i="49"/>
  <c r="AQ38" i="49" s="1"/>
  <c r="AH38" i="49"/>
  <c r="AI38" i="49" s="1"/>
  <c r="AP80" i="49"/>
  <c r="AQ80" i="49" s="1"/>
  <c r="AH80" i="49"/>
  <c r="AI80" i="49" s="1"/>
  <c r="AP63" i="49"/>
  <c r="AQ63" i="49" s="1"/>
  <c r="AH63" i="49"/>
  <c r="AI63" i="49" s="1"/>
  <c r="AP32" i="49"/>
  <c r="AQ32" i="49" s="1"/>
  <c r="AH32" i="49"/>
  <c r="AI32" i="49" s="1"/>
  <c r="AP21" i="49"/>
  <c r="AQ21" i="49" s="1"/>
  <c r="AH21" i="49"/>
  <c r="AI21" i="49" s="1"/>
  <c r="AP56" i="49"/>
  <c r="AQ56" i="49" s="1"/>
  <c r="AH56" i="49"/>
  <c r="AI56" i="49" s="1"/>
  <c r="AP85" i="49"/>
  <c r="AQ85" i="49" s="1"/>
  <c r="AH85" i="49"/>
  <c r="AI85" i="49" s="1"/>
  <c r="AP70" i="49"/>
  <c r="AQ70" i="49" s="1"/>
  <c r="AH70" i="49"/>
  <c r="AI70" i="49" s="1"/>
  <c r="AP26" i="49"/>
  <c r="AQ26" i="49" s="1"/>
  <c r="AH26" i="49"/>
  <c r="AI26" i="49" s="1"/>
  <c r="AP98" i="49"/>
  <c r="AQ98" i="49" s="1"/>
  <c r="AH98" i="49"/>
  <c r="AI98" i="49" s="1"/>
  <c r="AP50" i="49"/>
  <c r="AQ50" i="49" s="1"/>
  <c r="AH50" i="49"/>
  <c r="AI50" i="49" s="1"/>
  <c r="AP35" i="49"/>
  <c r="AQ35" i="49" s="1"/>
  <c r="AH35" i="49"/>
  <c r="AI35" i="49" s="1"/>
  <c r="AP45" i="49"/>
  <c r="AQ45" i="49" s="1"/>
  <c r="AH45" i="49"/>
  <c r="AI45" i="49" s="1"/>
  <c r="AP89" i="49"/>
  <c r="AQ89" i="49" s="1"/>
  <c r="AH89" i="49"/>
  <c r="AI89" i="49" s="1"/>
  <c r="AP31" i="49"/>
  <c r="AQ31" i="49" s="1"/>
  <c r="AH31" i="49"/>
  <c r="AI31" i="49" s="1"/>
  <c r="AP68" i="49"/>
  <c r="AQ68" i="49" s="1"/>
  <c r="AH68" i="49"/>
  <c r="AI68" i="49" s="1"/>
  <c r="AP24" i="49"/>
  <c r="AQ24" i="49" s="1"/>
  <c r="AH24" i="49"/>
  <c r="AI24" i="49" s="1"/>
  <c r="AP68" i="48"/>
  <c r="AQ68" i="48" s="1"/>
  <c r="AH68" i="48"/>
  <c r="AI68" i="48" s="1"/>
  <c r="AP57" i="48"/>
  <c r="AQ57" i="48" s="1"/>
  <c r="AH57" i="48"/>
  <c r="AI57" i="48" s="1"/>
  <c r="AP59" i="48"/>
  <c r="AQ59" i="48" s="1"/>
  <c r="AH59" i="48"/>
  <c r="AI59" i="48" s="1"/>
  <c r="AP50" i="48"/>
  <c r="AQ50" i="48" s="1"/>
  <c r="AH50" i="48"/>
  <c r="AI50" i="48" s="1"/>
  <c r="AP87" i="45"/>
  <c r="AQ87" i="45" s="1"/>
  <c r="AH87" i="45"/>
  <c r="AI87" i="45" s="1"/>
  <c r="AP88" i="48"/>
  <c r="AQ88" i="48" s="1"/>
  <c r="AH88" i="48"/>
  <c r="AI88" i="48" s="1"/>
  <c r="AP42" i="48"/>
  <c r="AQ42" i="48" s="1"/>
  <c r="AH42" i="48"/>
  <c r="AI42" i="48" s="1"/>
  <c r="AP100" i="48"/>
  <c r="AQ100" i="48" s="1"/>
  <c r="AH100" i="48"/>
  <c r="AI100" i="48" s="1"/>
  <c r="AP23" i="48"/>
  <c r="AQ23" i="48" s="1"/>
  <c r="AH23" i="48"/>
  <c r="AI23" i="48" s="1"/>
  <c r="AP94" i="48"/>
  <c r="AQ94" i="48" s="1"/>
  <c r="AH94" i="48"/>
  <c r="AI94" i="48" s="1"/>
  <c r="AP88" i="45"/>
  <c r="AQ88" i="45" s="1"/>
  <c r="AH88" i="45"/>
  <c r="AI88" i="45" s="1"/>
  <c r="AP51" i="48"/>
  <c r="AQ51" i="48" s="1"/>
  <c r="AH51" i="48"/>
  <c r="AI51" i="48" s="1"/>
  <c r="AP53" i="48"/>
  <c r="AQ53" i="48" s="1"/>
  <c r="AH53" i="48"/>
  <c r="AI53" i="48" s="1"/>
  <c r="AP70" i="48"/>
  <c r="AQ70" i="48" s="1"/>
  <c r="AH70" i="48"/>
  <c r="AI70" i="48" s="1"/>
  <c r="AP55" i="48"/>
  <c r="AQ55" i="48" s="1"/>
  <c r="AH55" i="48"/>
  <c r="AI55" i="48" s="1"/>
  <c r="AP54" i="48"/>
  <c r="AQ54" i="48" s="1"/>
  <c r="AH54" i="48"/>
  <c r="AI54" i="48" s="1"/>
  <c r="AP23" i="47"/>
  <c r="AQ23" i="47" s="1"/>
  <c r="AH23" i="47"/>
  <c r="AI23" i="47" s="1"/>
  <c r="AP64" i="45"/>
  <c r="AQ64" i="45" s="1"/>
  <c r="AH64" i="45"/>
  <c r="AI64" i="45" s="1"/>
  <c r="AP93" i="48"/>
  <c r="AQ93" i="48" s="1"/>
  <c r="AH93" i="48"/>
  <c r="AI93" i="48" s="1"/>
  <c r="AP83" i="48"/>
  <c r="AQ83" i="48" s="1"/>
  <c r="AH83" i="48"/>
  <c r="AI83" i="48" s="1"/>
  <c r="AP39" i="48"/>
  <c r="AQ39" i="48" s="1"/>
  <c r="AH39" i="48"/>
  <c r="AI39" i="48" s="1"/>
  <c r="AP58" i="48"/>
  <c r="AQ58" i="48" s="1"/>
  <c r="AH58" i="48"/>
  <c r="AI58" i="48" s="1"/>
  <c r="AP61" i="48"/>
  <c r="AQ61" i="48" s="1"/>
  <c r="AH61" i="48"/>
  <c r="AI61" i="48" s="1"/>
  <c r="AP69" i="47"/>
  <c r="AQ69" i="47" s="1"/>
  <c r="AH69" i="47"/>
  <c r="AI69" i="47" s="1"/>
  <c r="AP87" i="47"/>
  <c r="AQ87" i="47" s="1"/>
  <c r="AH87" i="47"/>
  <c r="AI87" i="47" s="1"/>
  <c r="AP98" i="45"/>
  <c r="AQ98" i="45" s="1"/>
  <c r="AH98" i="45"/>
  <c r="AI98" i="45" s="1"/>
  <c r="AP89" i="45"/>
  <c r="AQ89" i="45" s="1"/>
  <c r="AH89" i="45"/>
  <c r="AI89" i="45" s="1"/>
  <c r="AP88" i="44"/>
  <c r="AQ88" i="44" s="1"/>
  <c r="AH88" i="44"/>
  <c r="AI88" i="44" s="1"/>
  <c r="AP28" i="47"/>
  <c r="AQ28" i="47" s="1"/>
  <c r="AH28" i="47"/>
  <c r="AI28" i="47" s="1"/>
  <c r="AP71" i="47"/>
  <c r="AQ71" i="47" s="1"/>
  <c r="AH71" i="47"/>
  <c r="AI71" i="47" s="1"/>
  <c r="AP67" i="47"/>
  <c r="AQ67" i="47" s="1"/>
  <c r="AH67" i="47"/>
  <c r="AI67" i="47" s="1"/>
  <c r="AP81" i="47"/>
  <c r="AQ81" i="47" s="1"/>
  <c r="AH81" i="47"/>
  <c r="AI81" i="47" s="1"/>
  <c r="AP86" i="47"/>
  <c r="AQ86" i="47" s="1"/>
  <c r="AH86" i="47"/>
  <c r="AI86" i="47" s="1"/>
  <c r="AP30" i="47"/>
  <c r="AQ30" i="47" s="1"/>
  <c r="AH30" i="47"/>
  <c r="AI30" i="47" s="1"/>
  <c r="AP60" i="47"/>
  <c r="AQ60" i="47" s="1"/>
  <c r="AH60" i="47"/>
  <c r="AI60" i="47" s="1"/>
  <c r="AP80" i="47"/>
  <c r="AQ80" i="47" s="1"/>
  <c r="AH80" i="47"/>
  <c r="AI80" i="47" s="1"/>
  <c r="AP85" i="47"/>
  <c r="AQ85" i="47" s="1"/>
  <c r="AH85" i="47"/>
  <c r="AI85" i="47" s="1"/>
  <c r="AP42" i="47"/>
  <c r="AQ42" i="47" s="1"/>
  <c r="AH42" i="47"/>
  <c r="AI42" i="47" s="1"/>
  <c r="AP43" i="47"/>
  <c r="AQ43" i="47" s="1"/>
  <c r="AH43" i="47"/>
  <c r="AI43" i="47" s="1"/>
  <c r="AP62" i="47"/>
  <c r="AQ62" i="47" s="1"/>
  <c r="AH62" i="47"/>
  <c r="AI62" i="47" s="1"/>
  <c r="AP63" i="47"/>
  <c r="AQ63" i="47" s="1"/>
  <c r="AH63" i="47"/>
  <c r="AI63" i="47" s="1"/>
  <c r="AP72" i="47"/>
  <c r="AQ72" i="47" s="1"/>
  <c r="AH72" i="47"/>
  <c r="AI72" i="47" s="1"/>
  <c r="AP93" i="47"/>
  <c r="AQ93" i="47" s="1"/>
  <c r="AH93" i="47"/>
  <c r="AI93" i="47" s="1"/>
  <c r="AP86" i="46"/>
  <c r="AQ86" i="46" s="1"/>
  <c r="AH86" i="46"/>
  <c r="AI86" i="46" s="1"/>
  <c r="AP71" i="46"/>
  <c r="AQ71" i="46" s="1"/>
  <c r="AH71" i="46"/>
  <c r="AI71" i="46" s="1"/>
  <c r="AP22" i="46"/>
  <c r="AQ22" i="46" s="1"/>
  <c r="AH22" i="46"/>
  <c r="AI22" i="46" s="1"/>
  <c r="AP42" i="46"/>
  <c r="AQ42" i="46" s="1"/>
  <c r="AH42" i="46"/>
  <c r="AI42" i="46" s="1"/>
  <c r="AP32" i="46"/>
  <c r="AQ32" i="46" s="1"/>
  <c r="AH32" i="46"/>
  <c r="AI32" i="46" s="1"/>
  <c r="AP36" i="46"/>
  <c r="AQ36" i="46" s="1"/>
  <c r="AH36" i="46"/>
  <c r="AI36" i="46" s="1"/>
  <c r="AP48" i="46"/>
  <c r="AQ48" i="46" s="1"/>
  <c r="AH48" i="46"/>
  <c r="AI48" i="46" s="1"/>
  <c r="AP85" i="46"/>
  <c r="AQ85" i="46" s="1"/>
  <c r="AH85" i="46"/>
  <c r="AI85" i="46" s="1"/>
  <c r="AP46" i="46"/>
  <c r="AQ46" i="46" s="1"/>
  <c r="AH46" i="46"/>
  <c r="AI46" i="46" s="1"/>
  <c r="AP57" i="46"/>
  <c r="AQ57" i="46" s="1"/>
  <c r="AH57" i="46"/>
  <c r="AI57" i="46" s="1"/>
  <c r="AP40" i="46"/>
  <c r="AQ40" i="46" s="1"/>
  <c r="AH40" i="46"/>
  <c r="AI40" i="46" s="1"/>
  <c r="AP21" i="46"/>
  <c r="AQ21" i="46" s="1"/>
  <c r="AH21" i="46"/>
  <c r="AI21" i="46" s="1"/>
  <c r="AP51" i="46"/>
  <c r="AQ51" i="46" s="1"/>
  <c r="AH51" i="46"/>
  <c r="AI51" i="46" s="1"/>
  <c r="AP70" i="46"/>
  <c r="AQ70" i="46" s="1"/>
  <c r="AH70" i="46"/>
  <c r="AI70" i="46" s="1"/>
  <c r="AP67" i="46"/>
  <c r="AQ67" i="46" s="1"/>
  <c r="AH67" i="46"/>
  <c r="AI67" i="46" s="1"/>
  <c r="AP49" i="46"/>
  <c r="AQ49" i="46" s="1"/>
  <c r="AH49" i="46"/>
  <c r="AI49" i="46" s="1"/>
  <c r="AP25" i="46"/>
  <c r="AQ25" i="46" s="1"/>
  <c r="AH25" i="46"/>
  <c r="AI25" i="46" s="1"/>
  <c r="AP23" i="46"/>
  <c r="AQ23" i="46" s="1"/>
  <c r="AH23" i="46"/>
  <c r="AI23" i="46" s="1"/>
  <c r="AP58" i="46"/>
  <c r="AQ58" i="46" s="1"/>
  <c r="AH58" i="46"/>
  <c r="AI58" i="46" s="1"/>
  <c r="AP29" i="46"/>
  <c r="AQ29" i="46" s="1"/>
  <c r="AH29" i="46"/>
  <c r="AI29" i="46" s="1"/>
  <c r="AP75" i="46"/>
  <c r="AQ75" i="46" s="1"/>
  <c r="AH75" i="46"/>
  <c r="AI75" i="46" s="1"/>
  <c r="AP69" i="46"/>
  <c r="AQ69" i="46" s="1"/>
  <c r="AH69" i="46"/>
  <c r="AI69" i="46" s="1"/>
  <c r="AP90" i="46"/>
  <c r="AQ90" i="46" s="1"/>
  <c r="AH90" i="46"/>
  <c r="AI90" i="46" s="1"/>
  <c r="AP91" i="46"/>
  <c r="AQ91" i="46" s="1"/>
  <c r="AH91" i="46"/>
  <c r="AI91" i="46" s="1"/>
  <c r="AP99" i="46"/>
  <c r="AQ99" i="46" s="1"/>
  <c r="AH99" i="46"/>
  <c r="AI99" i="46" s="1"/>
  <c r="AP83" i="46"/>
  <c r="AQ83" i="46" s="1"/>
  <c r="AH83" i="46"/>
  <c r="AI83" i="46" s="1"/>
  <c r="AP26" i="46"/>
  <c r="AQ26" i="46" s="1"/>
  <c r="AH26" i="46"/>
  <c r="AI26" i="46" s="1"/>
  <c r="AP45" i="46"/>
  <c r="AQ45" i="46" s="1"/>
  <c r="AH45" i="46"/>
  <c r="AI45" i="46" s="1"/>
  <c r="AP37" i="46"/>
  <c r="AQ37" i="46" s="1"/>
  <c r="AH37" i="46"/>
  <c r="AI37" i="46" s="1"/>
  <c r="AP74" i="46"/>
  <c r="AQ74" i="46" s="1"/>
  <c r="AH74" i="46"/>
  <c r="AI74" i="46" s="1"/>
  <c r="AP44" i="46"/>
  <c r="AQ44" i="46" s="1"/>
  <c r="AH44" i="46"/>
  <c r="AI44" i="46" s="1"/>
  <c r="AP47" i="46"/>
  <c r="AQ47" i="46" s="1"/>
  <c r="AH47" i="46"/>
  <c r="AI47" i="46" s="1"/>
  <c r="AP60" i="46"/>
  <c r="AQ60" i="46" s="1"/>
  <c r="AH60" i="46"/>
  <c r="AI60" i="46" s="1"/>
  <c r="AP56" i="46"/>
  <c r="AQ56" i="46" s="1"/>
  <c r="AH56" i="46"/>
  <c r="AI56" i="46" s="1"/>
  <c r="AP50" i="46"/>
  <c r="AQ50" i="46" s="1"/>
  <c r="AH50" i="46"/>
  <c r="AI50" i="46" s="1"/>
  <c r="AP78" i="46"/>
  <c r="AQ78" i="46" s="1"/>
  <c r="AH78" i="46"/>
  <c r="AI78" i="46" s="1"/>
  <c r="AP39" i="46"/>
  <c r="AQ39" i="46" s="1"/>
  <c r="AH39" i="46"/>
  <c r="AI39" i="46" s="1"/>
  <c r="AP68" i="46"/>
  <c r="AQ68" i="46" s="1"/>
  <c r="AH68" i="46"/>
  <c r="AI68" i="46" s="1"/>
  <c r="AP24" i="46"/>
  <c r="AQ24" i="46" s="1"/>
  <c r="AH24" i="46"/>
  <c r="AI24" i="46" s="1"/>
  <c r="AP100" i="46"/>
  <c r="AQ100" i="46" s="1"/>
  <c r="AH100" i="46"/>
  <c r="AI100" i="46" s="1"/>
  <c r="AP72" i="46"/>
  <c r="AQ72" i="46" s="1"/>
  <c r="AH72" i="46"/>
  <c r="AI72" i="46" s="1"/>
  <c r="AP41" i="46"/>
  <c r="AQ41" i="46" s="1"/>
  <c r="AH41" i="46"/>
  <c r="AI41" i="46" s="1"/>
  <c r="AP87" i="46"/>
  <c r="AQ87" i="46" s="1"/>
  <c r="AH87" i="46"/>
  <c r="AI87" i="46" s="1"/>
  <c r="AP34" i="46"/>
  <c r="AQ34" i="46" s="1"/>
  <c r="AH34" i="46"/>
  <c r="AI34" i="46" s="1"/>
  <c r="AP88" i="46"/>
  <c r="AQ88" i="46" s="1"/>
  <c r="AH88" i="46"/>
  <c r="AI88" i="46" s="1"/>
  <c r="AP42" i="45"/>
  <c r="AQ42" i="45" s="1"/>
  <c r="AH42" i="45"/>
  <c r="AI42" i="45" s="1"/>
  <c r="AP56" i="45"/>
  <c r="AQ56" i="45" s="1"/>
  <c r="AH56" i="45"/>
  <c r="AI56" i="45" s="1"/>
  <c r="AP97" i="45"/>
  <c r="AQ97" i="45" s="1"/>
  <c r="AH97" i="45"/>
  <c r="AI97" i="45" s="1"/>
  <c r="AP22" i="45"/>
  <c r="AQ22" i="45" s="1"/>
  <c r="AH22" i="45"/>
  <c r="AI22" i="45" s="1"/>
  <c r="AP93" i="44"/>
  <c r="AQ93" i="44" s="1"/>
  <c r="AH93" i="44"/>
  <c r="AI93" i="44" s="1"/>
  <c r="AP47" i="45"/>
  <c r="AQ47" i="45" s="1"/>
  <c r="AH47" i="45"/>
  <c r="AI47" i="45" s="1"/>
  <c r="AP54" i="45"/>
  <c r="AQ54" i="45" s="1"/>
  <c r="AH54" i="45"/>
  <c r="AI54" i="45" s="1"/>
  <c r="AP52" i="45"/>
  <c r="AQ52" i="45" s="1"/>
  <c r="AH52" i="45"/>
  <c r="AI52" i="45" s="1"/>
  <c r="AP81" i="45"/>
  <c r="AQ81" i="45" s="1"/>
  <c r="AH81" i="45"/>
  <c r="AI81" i="45" s="1"/>
  <c r="AP49" i="45"/>
  <c r="AQ49" i="45" s="1"/>
  <c r="AH49" i="45"/>
  <c r="AI49" i="45" s="1"/>
  <c r="AP25" i="45"/>
  <c r="AQ25" i="45" s="1"/>
  <c r="AH25" i="45"/>
  <c r="AI25" i="45" s="1"/>
  <c r="AP70" i="45"/>
  <c r="AQ70" i="45" s="1"/>
  <c r="AH70" i="45"/>
  <c r="AI70" i="45" s="1"/>
  <c r="AP74" i="45"/>
  <c r="AQ74" i="45" s="1"/>
  <c r="AH74" i="45"/>
  <c r="AI74" i="45" s="1"/>
  <c r="AP90" i="45"/>
  <c r="AQ90" i="45" s="1"/>
  <c r="AH90" i="45"/>
  <c r="AI90" i="45" s="1"/>
  <c r="AP48" i="45"/>
  <c r="AQ48" i="45" s="1"/>
  <c r="AH48" i="45"/>
  <c r="AI48" i="45" s="1"/>
  <c r="AP60" i="45"/>
  <c r="AQ60" i="45" s="1"/>
  <c r="AH60" i="45"/>
  <c r="AI60" i="45" s="1"/>
  <c r="AP95" i="44"/>
  <c r="AQ95" i="44" s="1"/>
  <c r="AH95" i="44"/>
  <c r="AI95" i="44" s="1"/>
  <c r="AP86" i="44"/>
  <c r="AQ86" i="44" s="1"/>
  <c r="AH86" i="44"/>
  <c r="AI86" i="44" s="1"/>
  <c r="AP48" i="44"/>
  <c r="AQ48" i="44" s="1"/>
  <c r="AH48" i="44"/>
  <c r="AI48" i="44" s="1"/>
  <c r="AP74" i="44"/>
  <c r="AQ74" i="44" s="1"/>
  <c r="AH74" i="44"/>
  <c r="AI74" i="44" s="1"/>
  <c r="AP78" i="44"/>
  <c r="AQ78" i="44" s="1"/>
  <c r="AH78" i="44"/>
  <c r="AI78" i="44" s="1"/>
  <c r="AP100" i="44"/>
  <c r="AQ100" i="44" s="1"/>
  <c r="AH100" i="44"/>
  <c r="AI100" i="44" s="1"/>
  <c r="AP56" i="44"/>
  <c r="AQ56" i="44" s="1"/>
  <c r="AH56" i="44"/>
  <c r="AI56" i="44" s="1"/>
  <c r="AP35" i="44"/>
  <c r="AQ35" i="44" s="1"/>
  <c r="AH35" i="44"/>
  <c r="AI35" i="44" s="1"/>
  <c r="AP53" i="44"/>
  <c r="AQ53" i="44" s="1"/>
  <c r="AH53" i="44"/>
  <c r="AI53" i="44" s="1"/>
  <c r="AP33" i="44"/>
  <c r="AQ33" i="44" s="1"/>
  <c r="AH33" i="44"/>
  <c r="AI33" i="44" s="1"/>
  <c r="AP41" i="44"/>
  <c r="AQ41" i="44" s="1"/>
  <c r="AH41" i="44"/>
  <c r="AI41" i="44" s="1"/>
  <c r="AP37" i="44"/>
  <c r="AQ37" i="44" s="1"/>
  <c r="AH37" i="44"/>
  <c r="AI37" i="44" s="1"/>
  <c r="AP92" i="44"/>
  <c r="AQ92" i="44" s="1"/>
  <c r="AH92" i="44"/>
  <c r="AI92" i="44" s="1"/>
  <c r="AP40" i="44"/>
  <c r="AQ40" i="44" s="1"/>
  <c r="AH40" i="44"/>
  <c r="AI40" i="44" s="1"/>
  <c r="AP43" i="44"/>
  <c r="AQ43" i="44" s="1"/>
  <c r="AH43" i="44"/>
  <c r="AI43" i="44" s="1"/>
  <c r="AP91" i="44"/>
  <c r="AQ91" i="44" s="1"/>
  <c r="AH91" i="44"/>
  <c r="AI91" i="44" s="1"/>
  <c r="AP98" i="44"/>
  <c r="AQ98" i="44" s="1"/>
  <c r="AH98" i="44"/>
  <c r="AI98" i="44" s="1"/>
  <c r="AP81" i="44"/>
  <c r="AQ81" i="44" s="1"/>
  <c r="AH81" i="44"/>
  <c r="AI81" i="44" s="1"/>
  <c r="AP71" i="44"/>
  <c r="AQ71" i="44" s="1"/>
  <c r="AH71" i="44"/>
  <c r="AI71" i="44" s="1"/>
  <c r="AP55" i="44"/>
  <c r="AQ55" i="44" s="1"/>
  <c r="AH55" i="44"/>
  <c r="AI55" i="44" s="1"/>
  <c r="AP32" i="44"/>
  <c r="AQ32" i="44" s="1"/>
  <c r="AH32" i="44"/>
  <c r="AI32" i="44" s="1"/>
  <c r="AP57" i="44"/>
  <c r="AQ57" i="44" s="1"/>
  <c r="AH57" i="44"/>
  <c r="AI57" i="44" s="1"/>
  <c r="AI17" i="52"/>
  <c r="AI12" i="47"/>
  <c r="AI18" i="50"/>
  <c r="AI10" i="47"/>
  <c r="AI15" i="45"/>
  <c r="AI17" i="43"/>
  <c r="AI13" i="47"/>
  <c r="AI11" i="49"/>
  <c r="AC88" i="55"/>
  <c r="AC72" i="55"/>
  <c r="AC56" i="55"/>
  <c r="AC40" i="55"/>
  <c r="AC24" i="55"/>
  <c r="AC8" i="55"/>
  <c r="AC95" i="55"/>
  <c r="AC79" i="55"/>
  <c r="AC63" i="55"/>
  <c r="AC47" i="55"/>
  <c r="AC31" i="55"/>
  <c r="AC15" i="55"/>
  <c r="AI101" i="46"/>
  <c r="AI15" i="49"/>
  <c r="AC96" i="55"/>
  <c r="AC80" i="55"/>
  <c r="AC64" i="55"/>
  <c r="AC48" i="55"/>
  <c r="AC32" i="55"/>
  <c r="AC16" i="55"/>
  <c r="AC87" i="55"/>
  <c r="AC71" i="55"/>
  <c r="AC55" i="55"/>
  <c r="AC39" i="55"/>
  <c r="AC23" i="55"/>
  <c r="AC7" i="55"/>
  <c r="AI17" i="44"/>
  <c r="AC86" i="55"/>
  <c r="AC70" i="55"/>
  <c r="AC97" i="55"/>
  <c r="AC65" i="55"/>
  <c r="AC33" i="55"/>
  <c r="AC38" i="55"/>
  <c r="AI20" i="43"/>
  <c r="AC54" i="55"/>
  <c r="AC14" i="55"/>
  <c r="AC81" i="55"/>
  <c r="AC49" i="55"/>
  <c r="AC17" i="55"/>
  <c r="AC98" i="55"/>
  <c r="AC82" i="55"/>
  <c r="AC50" i="55"/>
  <c r="AC100" i="55"/>
  <c r="AC84" i="55"/>
  <c r="AC68" i="55"/>
  <c r="AC52" i="55"/>
  <c r="AC36" i="55"/>
  <c r="AC20" i="55"/>
  <c r="AC91" i="55"/>
  <c r="AC75" i="55"/>
  <c r="AC59" i="55"/>
  <c r="AC43" i="55"/>
  <c r="AC27" i="55"/>
  <c r="AC11" i="55"/>
  <c r="AC10" i="55"/>
  <c r="AC29" i="55"/>
  <c r="AC66" i="55"/>
  <c r="AB26" i="55"/>
  <c r="AC26" i="55"/>
  <c r="AC77" i="55"/>
  <c r="AC45" i="55"/>
  <c r="AC94" i="55"/>
  <c r="AC62" i="55"/>
  <c r="AC22" i="55"/>
  <c r="AC89" i="55"/>
  <c r="AC73" i="55"/>
  <c r="AC57" i="55"/>
  <c r="AC41" i="55"/>
  <c r="AC25" i="55"/>
  <c r="AC9" i="55"/>
  <c r="AC34" i="55"/>
  <c r="AI15" i="43"/>
  <c r="AB30" i="55"/>
  <c r="AC30" i="55"/>
  <c r="AC93" i="55"/>
  <c r="AC61" i="55"/>
  <c r="AC13" i="55"/>
  <c r="AC78" i="55"/>
  <c r="AC46" i="55"/>
  <c r="AB90" i="55"/>
  <c r="AC90" i="55"/>
  <c r="AB74" i="55"/>
  <c r="AC74" i="55"/>
  <c r="AB58" i="55"/>
  <c r="AC58" i="55"/>
  <c r="AB42" i="55"/>
  <c r="AC42" i="55"/>
  <c r="AC18" i="55"/>
  <c r="AC101" i="55"/>
  <c r="AC85" i="55"/>
  <c r="AC69" i="55"/>
  <c r="AC53" i="55"/>
  <c r="AC37" i="55"/>
  <c r="AC21" i="55"/>
  <c r="AB92" i="55"/>
  <c r="AC92" i="55"/>
  <c r="AB76" i="55"/>
  <c r="AC76" i="55"/>
  <c r="AB60" i="55"/>
  <c r="AC60" i="55"/>
  <c r="AB44" i="55"/>
  <c r="AC44" i="55"/>
  <c r="AB28" i="55"/>
  <c r="AC28" i="55"/>
  <c r="AB12" i="55"/>
  <c r="AC12" i="55"/>
  <c r="AB99" i="55"/>
  <c r="AC99" i="55"/>
  <c r="AB83" i="55"/>
  <c r="AC83" i="55"/>
  <c r="AB67" i="55"/>
  <c r="AC67" i="55"/>
  <c r="AB51" i="55"/>
  <c r="AC51" i="55"/>
  <c r="AB35" i="55"/>
  <c r="AC35" i="55"/>
  <c r="AB19" i="55"/>
  <c r="AC19" i="55"/>
  <c r="AI18" i="45"/>
  <c r="AB101" i="55"/>
  <c r="AB53" i="55"/>
  <c r="AB37" i="55"/>
  <c r="AB86" i="55"/>
  <c r="AB54" i="55"/>
  <c r="AB85" i="55"/>
  <c r="AB100" i="55"/>
  <c r="AB84" i="55"/>
  <c r="AB68" i="55"/>
  <c r="AB52" i="55"/>
  <c r="AB36" i="55"/>
  <c r="AB20" i="55"/>
  <c r="AB91" i="55"/>
  <c r="AB75" i="55"/>
  <c r="AB59" i="55"/>
  <c r="AB43" i="55"/>
  <c r="AB27" i="55"/>
  <c r="AB11" i="55"/>
  <c r="AB18" i="55"/>
  <c r="AB69" i="55"/>
  <c r="AB21" i="55"/>
  <c r="AB14" i="55"/>
  <c r="AB81" i="55"/>
  <c r="AB33" i="55"/>
  <c r="AB17" i="55"/>
  <c r="AA88" i="55"/>
  <c r="AB88" i="55"/>
  <c r="AA56" i="55"/>
  <c r="AB56" i="55"/>
  <c r="AA24" i="55"/>
  <c r="AB24" i="55"/>
  <c r="AA95" i="55"/>
  <c r="AB95" i="55"/>
  <c r="AA63" i="55"/>
  <c r="AB63" i="55"/>
  <c r="AA31" i="55"/>
  <c r="AB31" i="55"/>
  <c r="AB93" i="55"/>
  <c r="AB61" i="55"/>
  <c r="AB29" i="55"/>
  <c r="AI18" i="46"/>
  <c r="AI19" i="47"/>
  <c r="AI14" i="49"/>
  <c r="AI11" i="46"/>
  <c r="AB70" i="55"/>
  <c r="AB97" i="55"/>
  <c r="AB65" i="55"/>
  <c r="AB49" i="55"/>
  <c r="AB38" i="55"/>
  <c r="AA72" i="55"/>
  <c r="AB72" i="55"/>
  <c r="AA40" i="55"/>
  <c r="AB40" i="55"/>
  <c r="AA8" i="55"/>
  <c r="AB8" i="55"/>
  <c r="AA79" i="55"/>
  <c r="AB79" i="55"/>
  <c r="AA47" i="55"/>
  <c r="AB47" i="55"/>
  <c r="AA15" i="55"/>
  <c r="AB15" i="55"/>
  <c r="AB98" i="55"/>
  <c r="AB82" i="55"/>
  <c r="AB66" i="55"/>
  <c r="AB50" i="55"/>
  <c r="AB10" i="55"/>
  <c r="AB77" i="55"/>
  <c r="AB45" i="55"/>
  <c r="AB13" i="55"/>
  <c r="AB94" i="55"/>
  <c r="AB78" i="55"/>
  <c r="AB62" i="55"/>
  <c r="AB46" i="55"/>
  <c r="AA22" i="55"/>
  <c r="AB22" i="55"/>
  <c r="AA89" i="55"/>
  <c r="AB89" i="55"/>
  <c r="AA73" i="55"/>
  <c r="AB73" i="55"/>
  <c r="AA57" i="55"/>
  <c r="AB57" i="55"/>
  <c r="AA41" i="55"/>
  <c r="AB41" i="55"/>
  <c r="AA25" i="55"/>
  <c r="AB25" i="55"/>
  <c r="AA9" i="55"/>
  <c r="AB9" i="55"/>
  <c r="AB96" i="55"/>
  <c r="AB80" i="55"/>
  <c r="AB64" i="55"/>
  <c r="AB48" i="55"/>
  <c r="AB32" i="55"/>
  <c r="AB16" i="55"/>
  <c r="AB34" i="55"/>
  <c r="AB87" i="55"/>
  <c r="AB71" i="55"/>
  <c r="AB55" i="55"/>
  <c r="AB39" i="55"/>
  <c r="AB23" i="55"/>
  <c r="AB7" i="55"/>
  <c r="AA97" i="55"/>
  <c r="AA49" i="55"/>
  <c r="AA14" i="55"/>
  <c r="AA65" i="55"/>
  <c r="AA17" i="55"/>
  <c r="AA81" i="55"/>
  <c r="AA33" i="55"/>
  <c r="AA78" i="55"/>
  <c r="AA62" i="55"/>
  <c r="AA46" i="55"/>
  <c r="AA96" i="55"/>
  <c r="AA80" i="55"/>
  <c r="AA64" i="55"/>
  <c r="AA48" i="55"/>
  <c r="AA32" i="55"/>
  <c r="AA16" i="55"/>
  <c r="AA34" i="55"/>
  <c r="AA87" i="55"/>
  <c r="AA71" i="55"/>
  <c r="AA55" i="55"/>
  <c r="AA39" i="55"/>
  <c r="AA23" i="55"/>
  <c r="AA7" i="55"/>
  <c r="Z90" i="55"/>
  <c r="AA90" i="55"/>
  <c r="Z74" i="55"/>
  <c r="AA74" i="55"/>
  <c r="Z58" i="55"/>
  <c r="AA58" i="55"/>
  <c r="Z42" i="55"/>
  <c r="AA42" i="55"/>
  <c r="AA18" i="55"/>
  <c r="AA101" i="55"/>
  <c r="AA85" i="55"/>
  <c r="AA69" i="55"/>
  <c r="AA53" i="55"/>
  <c r="AA37" i="55"/>
  <c r="AA21" i="55"/>
  <c r="AA92" i="55"/>
  <c r="AA76" i="55"/>
  <c r="AA60" i="55"/>
  <c r="AA44" i="55"/>
  <c r="AA28" i="55"/>
  <c r="AA12" i="55"/>
  <c r="AA99" i="55"/>
  <c r="AA83" i="55"/>
  <c r="AA67" i="55"/>
  <c r="AA51" i="55"/>
  <c r="AA35" i="55"/>
  <c r="AA19" i="55"/>
  <c r="Z94" i="55"/>
  <c r="AA94" i="55"/>
  <c r="AA86" i="55"/>
  <c r="AA70" i="55"/>
  <c r="AA54" i="55"/>
  <c r="Z30" i="55"/>
  <c r="AA30" i="55"/>
  <c r="AA38" i="55"/>
  <c r="AA98" i="55"/>
  <c r="AA82" i="55"/>
  <c r="AA66" i="55"/>
  <c r="AA50" i="55"/>
  <c r="Z26" i="55"/>
  <c r="AA26" i="55"/>
  <c r="AA10" i="55"/>
  <c r="AA93" i="55"/>
  <c r="AA77" i="55"/>
  <c r="AA61" i="55"/>
  <c r="AA45" i="55"/>
  <c r="AA29" i="55"/>
  <c r="AA13" i="55"/>
  <c r="AA100" i="55"/>
  <c r="AA84" i="55"/>
  <c r="AA68" i="55"/>
  <c r="AA52" i="55"/>
  <c r="AA36" i="55"/>
  <c r="AA20" i="55"/>
  <c r="AA91" i="55"/>
  <c r="AA75" i="55"/>
  <c r="AA59" i="55"/>
  <c r="AA43" i="55"/>
  <c r="AA27" i="55"/>
  <c r="AA11" i="55"/>
  <c r="Z78" i="55"/>
  <c r="Z62" i="55"/>
  <c r="Z46" i="55"/>
  <c r="Z22" i="55"/>
  <c r="Z89" i="55"/>
  <c r="Z73" i="55"/>
  <c r="Z57" i="55"/>
  <c r="Z41" i="55"/>
  <c r="Z25" i="55"/>
  <c r="Z9" i="55"/>
  <c r="Z14" i="55"/>
  <c r="Z97" i="55"/>
  <c r="Z81" i="55"/>
  <c r="Z65" i="55"/>
  <c r="Z49" i="55"/>
  <c r="Z33" i="55"/>
  <c r="Z17" i="55"/>
  <c r="Z88" i="55"/>
  <c r="Z72" i="55"/>
  <c r="Z56" i="55"/>
  <c r="Z40" i="55"/>
  <c r="Z24" i="55"/>
  <c r="Z8" i="55"/>
  <c r="Z95" i="55"/>
  <c r="Z79" i="55"/>
  <c r="Z63" i="55"/>
  <c r="Z47" i="55"/>
  <c r="Z31" i="55"/>
  <c r="Z15" i="55"/>
  <c r="Z98" i="55"/>
  <c r="Z96" i="55"/>
  <c r="Z80" i="55"/>
  <c r="Z64" i="55"/>
  <c r="Z48" i="55"/>
  <c r="Z32" i="55"/>
  <c r="Z16" i="55"/>
  <c r="Z34" i="55"/>
  <c r="Z87" i="55"/>
  <c r="Z71" i="55"/>
  <c r="Z55" i="55"/>
  <c r="Z39" i="55"/>
  <c r="Z23" i="55"/>
  <c r="Z7" i="55"/>
  <c r="Z18" i="55"/>
  <c r="Z101" i="55"/>
  <c r="Z85" i="55"/>
  <c r="Z69" i="55"/>
  <c r="Z53" i="55"/>
  <c r="Z37" i="55"/>
  <c r="Z21" i="55"/>
  <c r="Z92" i="55"/>
  <c r="Z76" i="55"/>
  <c r="Z60" i="55"/>
  <c r="Z44" i="55"/>
  <c r="Z28" i="55"/>
  <c r="Z12" i="55"/>
  <c r="Z99" i="55"/>
  <c r="Z83" i="55"/>
  <c r="Z67" i="55"/>
  <c r="Z51" i="55"/>
  <c r="Z35" i="55"/>
  <c r="Z19" i="55"/>
  <c r="Z70" i="55"/>
  <c r="Z86" i="55"/>
  <c r="Z54" i="55"/>
  <c r="Z38" i="55"/>
  <c r="Z82" i="55"/>
  <c r="Z66" i="55"/>
  <c r="Z50" i="55"/>
  <c r="Z10" i="55"/>
  <c r="Z93" i="55"/>
  <c r="Z77" i="55"/>
  <c r="Z61" i="55"/>
  <c r="Z45" i="55"/>
  <c r="Z29" i="55"/>
  <c r="Z13" i="55"/>
  <c r="Z100" i="55"/>
  <c r="Z84" i="55"/>
  <c r="Z68" i="55"/>
  <c r="Z52" i="55"/>
  <c r="Z36" i="55"/>
  <c r="Z20" i="55"/>
  <c r="Z91" i="55"/>
  <c r="Z75" i="55"/>
  <c r="Z59" i="55"/>
  <c r="Z43" i="55"/>
  <c r="Z27" i="55"/>
  <c r="Z11" i="55"/>
  <c r="AI10" i="49"/>
  <c r="AI11" i="47"/>
  <c r="AI8" i="48"/>
  <c r="AI16" i="46"/>
  <c r="AI13" i="46"/>
  <c r="AI18" i="51"/>
  <c r="AI19" i="52"/>
  <c r="AI11" i="51"/>
  <c r="AI19" i="51"/>
  <c r="AI19" i="49"/>
  <c r="AI7" i="49"/>
  <c r="AI9" i="48"/>
  <c r="AI12" i="45"/>
  <c r="AI19" i="50"/>
  <c r="AI7" i="50"/>
  <c r="AI9" i="51"/>
  <c r="AI12" i="52"/>
  <c r="AI11" i="52"/>
  <c r="AI7" i="48"/>
  <c r="AI10" i="52"/>
  <c r="AP101" i="47"/>
  <c r="AQ101" i="47" s="1"/>
  <c r="AI9" i="50"/>
  <c r="AI20" i="49"/>
  <c r="AI101" i="43"/>
  <c r="AI15" i="44"/>
  <c r="AI17" i="45"/>
  <c r="AI15" i="46"/>
  <c r="AI20" i="45"/>
  <c r="AI14" i="46"/>
  <c r="AI12" i="38"/>
  <c r="AI7" i="45"/>
  <c r="AI101" i="48"/>
  <c r="AI18" i="44"/>
  <c r="AI14" i="38"/>
  <c r="AI13" i="50"/>
  <c r="AI16" i="43"/>
  <c r="AI11" i="48"/>
  <c r="AI10" i="43"/>
  <c r="AI16" i="49"/>
  <c r="AI12" i="44"/>
  <c r="AI9" i="49"/>
  <c r="AI18" i="52"/>
  <c r="AI16" i="44"/>
  <c r="AI14" i="52"/>
  <c r="AI20" i="48"/>
  <c r="AI18" i="47"/>
  <c r="AI19" i="38"/>
  <c r="AI11" i="45"/>
  <c r="AI16" i="51"/>
  <c r="AI20" i="44"/>
  <c r="AI10" i="45"/>
  <c r="AI13" i="51"/>
  <c r="AI20" i="51"/>
  <c r="AI9" i="52"/>
  <c r="AI16" i="50"/>
  <c r="AI13" i="38"/>
  <c r="AI17" i="38"/>
  <c r="AI8" i="38"/>
  <c r="AI16" i="38"/>
  <c r="AI20" i="38"/>
  <c r="AI15" i="38"/>
  <c r="AI7" i="38"/>
  <c r="AI101" i="51"/>
  <c r="AP101" i="51"/>
  <c r="AQ101" i="51" s="1"/>
  <c r="AI101" i="50"/>
  <c r="AP101" i="50"/>
  <c r="AQ101" i="50" s="1"/>
  <c r="AP101" i="49"/>
  <c r="AQ101" i="49" s="1"/>
  <c r="AI101" i="49"/>
  <c r="AI101" i="45"/>
  <c r="AP101" i="45"/>
  <c r="AQ101" i="45" s="1"/>
  <c r="AI101" i="44"/>
  <c r="AP101" i="44"/>
  <c r="AQ101" i="44" s="1"/>
  <c r="N102" i="55"/>
  <c r="M102" i="55"/>
  <c r="G2" i="53"/>
  <c r="I102" i="53"/>
  <c r="D1" i="53"/>
  <c r="C1" i="53"/>
  <c r="A1" i="53"/>
  <c r="C6" i="35"/>
  <c r="D5" i="35"/>
  <c r="C5" i="35" s="1"/>
  <c r="C4" i="35"/>
  <c r="C3" i="35"/>
  <c r="C2" i="35"/>
  <c r="C10" i="24"/>
  <c r="D10" i="24" s="1"/>
  <c r="G9" i="24"/>
  <c r="C9" i="24"/>
  <c r="H9" i="24" s="1"/>
  <c r="G8" i="24"/>
  <c r="C8" i="24"/>
  <c r="H8" i="24" s="1"/>
  <c r="G7" i="24"/>
  <c r="C7" i="24"/>
  <c r="H7" i="24" s="1"/>
  <c r="I6" i="24"/>
  <c r="G6" i="24"/>
  <c r="D8" i="24"/>
  <c r="AP101" i="46" l="1"/>
  <c r="AQ101" i="46" s="1"/>
  <c r="AE43" i="55"/>
  <c r="AG43" i="55" s="1"/>
  <c r="AH43" i="55" s="1"/>
  <c r="AE20" i="55"/>
  <c r="AG20" i="55" s="1"/>
  <c r="AH20" i="55" s="1"/>
  <c r="AE84" i="55"/>
  <c r="AF84" i="55" s="1"/>
  <c r="AE29" i="55"/>
  <c r="AG29" i="55" s="1"/>
  <c r="AH29" i="55" s="1"/>
  <c r="AE67" i="55"/>
  <c r="AG67" i="55" s="1"/>
  <c r="AH67" i="55" s="1"/>
  <c r="AE28" i="55"/>
  <c r="AE92" i="55"/>
  <c r="AG92" i="55" s="1"/>
  <c r="AH92" i="55" s="1"/>
  <c r="AE69" i="55"/>
  <c r="AG69" i="55" s="1"/>
  <c r="AH69" i="55" s="1"/>
  <c r="AE42" i="55"/>
  <c r="AG42" i="55" s="1"/>
  <c r="AH42" i="55" s="1"/>
  <c r="AE74" i="55"/>
  <c r="AG74" i="55" s="1"/>
  <c r="AH74" i="55" s="1"/>
  <c r="AE33" i="55"/>
  <c r="AG33" i="55" s="1"/>
  <c r="AH33" i="55" s="1"/>
  <c r="AE27" i="55"/>
  <c r="AG27" i="55" s="1"/>
  <c r="AH27" i="55" s="1"/>
  <c r="AE91" i="55"/>
  <c r="AG91" i="55" s="1"/>
  <c r="AH91" i="55" s="1"/>
  <c r="AE68" i="55"/>
  <c r="AG68" i="55" s="1"/>
  <c r="AH68" i="55" s="1"/>
  <c r="AE82" i="55"/>
  <c r="AG82" i="55" s="1"/>
  <c r="AH82" i="55" s="1"/>
  <c r="AE7" i="55"/>
  <c r="AE71" i="55"/>
  <c r="AG71" i="55" s="1"/>
  <c r="AH71" i="55" s="1"/>
  <c r="AE32" i="55"/>
  <c r="AF32" i="55" s="1"/>
  <c r="AE96" i="55"/>
  <c r="AG96" i="55" s="1"/>
  <c r="AH96" i="55" s="1"/>
  <c r="AE47" i="55"/>
  <c r="AG47" i="55" s="1"/>
  <c r="AH47" i="55" s="1"/>
  <c r="AE8" i="55"/>
  <c r="AG8" i="55" s="1"/>
  <c r="AH8" i="55" s="1"/>
  <c r="AE72" i="55"/>
  <c r="AF72" i="55" s="1"/>
  <c r="AE49" i="55"/>
  <c r="AG49" i="55" s="1"/>
  <c r="AH49" i="55" s="1"/>
  <c r="AE65" i="55"/>
  <c r="AG65" i="55" s="1"/>
  <c r="AH65" i="55" s="1"/>
  <c r="AE62" i="55"/>
  <c r="AF62" i="55" s="1"/>
  <c r="AE93" i="55"/>
  <c r="AF93" i="55" s="1"/>
  <c r="AE70" i="55"/>
  <c r="AF70" i="55" s="1"/>
  <c r="AE14" i="55"/>
  <c r="AF14" i="55" s="1"/>
  <c r="AE57" i="55"/>
  <c r="AF57" i="55" s="1"/>
  <c r="AE46" i="55"/>
  <c r="AG46" i="55" s="1"/>
  <c r="AH46" i="55" s="1"/>
  <c r="AE10" i="55"/>
  <c r="AF10" i="55" s="1"/>
  <c r="AE44" i="55"/>
  <c r="AG44" i="55" s="1"/>
  <c r="AH44" i="55" s="1"/>
  <c r="AE23" i="55"/>
  <c r="AF23" i="55" s="1"/>
  <c r="AE48" i="55"/>
  <c r="AF48" i="55" s="1"/>
  <c r="AE24" i="55"/>
  <c r="AG24" i="55" s="1"/>
  <c r="AH24" i="55" s="1"/>
  <c r="AE38" i="55"/>
  <c r="AF38" i="55" s="1"/>
  <c r="AE83" i="55"/>
  <c r="AG83" i="55" s="1"/>
  <c r="AH83" i="55" s="1"/>
  <c r="AE85" i="55"/>
  <c r="AF85" i="55" s="1"/>
  <c r="AE98" i="55"/>
  <c r="AF98" i="55" s="1"/>
  <c r="AE73" i="55"/>
  <c r="AG73" i="55" s="1"/>
  <c r="AH73" i="55" s="1"/>
  <c r="AE59" i="55"/>
  <c r="AG59" i="55" s="1"/>
  <c r="AH59" i="55" s="1"/>
  <c r="AE36" i="55"/>
  <c r="AF36" i="55" s="1"/>
  <c r="AE100" i="55"/>
  <c r="AG100" i="55" s="1"/>
  <c r="AH100" i="55" s="1"/>
  <c r="AE61" i="55"/>
  <c r="AF61" i="55" s="1"/>
  <c r="AE50" i="55"/>
  <c r="AG50" i="55" s="1"/>
  <c r="AH50" i="55" s="1"/>
  <c r="AE54" i="55"/>
  <c r="AF54" i="55" s="1"/>
  <c r="AE35" i="55"/>
  <c r="AG35" i="55" s="1"/>
  <c r="AH35" i="55" s="1"/>
  <c r="AE99" i="55"/>
  <c r="AF99" i="55" s="1"/>
  <c r="AE60" i="55"/>
  <c r="AG60" i="55" s="1"/>
  <c r="AH60" i="55" s="1"/>
  <c r="AE37" i="55"/>
  <c r="AF37" i="55" s="1"/>
  <c r="AE101" i="55"/>
  <c r="AG101" i="55" s="1"/>
  <c r="AH101" i="55" s="1"/>
  <c r="AE39" i="55"/>
  <c r="AF39" i="55" s="1"/>
  <c r="AE34" i="55"/>
  <c r="AF34" i="55" s="1"/>
  <c r="AE64" i="55"/>
  <c r="AF64" i="55" s="1"/>
  <c r="AE15" i="55"/>
  <c r="AF15" i="55" s="1"/>
  <c r="AE79" i="55"/>
  <c r="AE40" i="55"/>
  <c r="AF40" i="55" s="1"/>
  <c r="AE17" i="55"/>
  <c r="AF17" i="55" s="1"/>
  <c r="AE81" i="55"/>
  <c r="AG81" i="55" s="1"/>
  <c r="AH81" i="55" s="1"/>
  <c r="AE25" i="55"/>
  <c r="AF25" i="55" s="1"/>
  <c r="AE89" i="55"/>
  <c r="AG89" i="55" s="1"/>
  <c r="AH89" i="55" s="1"/>
  <c r="AE45" i="55"/>
  <c r="AF45" i="55" s="1"/>
  <c r="AE19" i="55"/>
  <c r="AG19" i="55" s="1"/>
  <c r="AH19" i="55" s="1"/>
  <c r="AE21" i="55"/>
  <c r="AF21" i="55" s="1"/>
  <c r="AE87" i="55"/>
  <c r="AG87" i="55" s="1"/>
  <c r="AH87" i="55" s="1"/>
  <c r="AE63" i="55"/>
  <c r="AF63" i="55" s="1"/>
  <c r="AE88" i="55"/>
  <c r="AG88" i="55" s="1"/>
  <c r="AH88" i="55" s="1"/>
  <c r="AE9" i="55"/>
  <c r="AG9" i="55" s="1"/>
  <c r="AH9" i="55" s="1"/>
  <c r="AE11" i="55"/>
  <c r="AG11" i="55" s="1"/>
  <c r="AH11" i="55" s="1"/>
  <c r="AE75" i="55"/>
  <c r="AF75" i="55" s="1"/>
  <c r="AE52" i="55"/>
  <c r="AG52" i="55" s="1"/>
  <c r="AH52" i="55" s="1"/>
  <c r="AE13" i="55"/>
  <c r="AG13" i="55" s="1"/>
  <c r="AH13" i="55" s="1"/>
  <c r="AE77" i="55"/>
  <c r="AF77" i="55" s="1"/>
  <c r="AE66" i="55"/>
  <c r="AF66" i="55" s="1"/>
  <c r="AE86" i="55"/>
  <c r="AF86" i="55" s="1"/>
  <c r="AE51" i="55"/>
  <c r="AG51" i="55" s="1"/>
  <c r="AH51" i="55" s="1"/>
  <c r="AE12" i="55"/>
  <c r="AF12" i="55" s="1"/>
  <c r="AE76" i="55"/>
  <c r="AF76" i="55" s="1"/>
  <c r="AE53" i="55"/>
  <c r="AG53" i="55" s="1"/>
  <c r="AH53" i="55" s="1"/>
  <c r="AE18" i="55"/>
  <c r="AG18" i="55" s="1"/>
  <c r="AH18" i="55" s="1"/>
  <c r="AE55" i="55"/>
  <c r="AF55" i="55" s="1"/>
  <c r="AE16" i="55"/>
  <c r="AG16" i="55" s="1"/>
  <c r="AH16" i="55" s="1"/>
  <c r="AE80" i="55"/>
  <c r="AG80" i="55" s="1"/>
  <c r="AH80" i="55" s="1"/>
  <c r="AE31" i="55"/>
  <c r="AF31" i="55" s="1"/>
  <c r="AE95" i="55"/>
  <c r="AG95" i="55" s="1"/>
  <c r="AH95" i="55" s="1"/>
  <c r="AE56" i="55"/>
  <c r="AF56" i="55" s="1"/>
  <c r="AE97" i="55"/>
  <c r="AG97" i="55" s="1"/>
  <c r="AH97" i="55" s="1"/>
  <c r="AE41" i="55"/>
  <c r="AG41" i="55" s="1"/>
  <c r="AH41" i="55" s="1"/>
  <c r="AE22" i="55"/>
  <c r="AF22" i="55" s="1"/>
  <c r="AE26" i="55"/>
  <c r="AF26" i="55" s="1"/>
  <c r="AE94" i="55"/>
  <c r="AG94" i="55" s="1"/>
  <c r="AH94" i="55" s="1"/>
  <c r="AE78" i="55"/>
  <c r="AF78" i="55" s="1"/>
  <c r="AE30" i="55"/>
  <c r="AF30" i="55" s="1"/>
  <c r="AE58" i="55"/>
  <c r="AG58" i="55" s="1"/>
  <c r="AH58" i="55" s="1"/>
  <c r="AE90" i="55"/>
  <c r="AG90" i="55" s="1"/>
  <c r="AH90" i="55" s="1"/>
  <c r="AP101" i="43"/>
  <c r="AQ101" i="43" s="1"/>
  <c r="AP101" i="48"/>
  <c r="AQ101" i="48" s="1"/>
  <c r="L10" i="53"/>
  <c r="M10" i="53" s="1"/>
  <c r="L14" i="53"/>
  <c r="M14" i="53" s="1"/>
  <c r="L18" i="53"/>
  <c r="M18" i="53" s="1"/>
  <c r="L22" i="53"/>
  <c r="M22" i="53" s="1"/>
  <c r="L26" i="53"/>
  <c r="M26" i="53" s="1"/>
  <c r="L30" i="53"/>
  <c r="M30" i="53" s="1"/>
  <c r="L34" i="53"/>
  <c r="M34" i="53" s="1"/>
  <c r="L38" i="53"/>
  <c r="M38" i="53" s="1"/>
  <c r="L42" i="53"/>
  <c r="M42" i="53" s="1"/>
  <c r="L46" i="53"/>
  <c r="M46" i="53" s="1"/>
  <c r="L50" i="53"/>
  <c r="M50" i="53" s="1"/>
  <c r="L54" i="53"/>
  <c r="M54" i="53" s="1"/>
  <c r="L58" i="53"/>
  <c r="M58" i="53" s="1"/>
  <c r="L62" i="53"/>
  <c r="M62" i="53" s="1"/>
  <c r="L66" i="53"/>
  <c r="M66" i="53" s="1"/>
  <c r="L70" i="53"/>
  <c r="M70" i="53" s="1"/>
  <c r="L74" i="53"/>
  <c r="M74" i="53" s="1"/>
  <c r="L78" i="53"/>
  <c r="M78" i="53" s="1"/>
  <c r="L82" i="53"/>
  <c r="M82" i="53" s="1"/>
  <c r="L86" i="53"/>
  <c r="M86" i="53" s="1"/>
  <c r="L90" i="53"/>
  <c r="M90" i="53" s="1"/>
  <c r="L94" i="53"/>
  <c r="M94" i="53" s="1"/>
  <c r="L98" i="53"/>
  <c r="M98" i="53" s="1"/>
  <c r="L11" i="53"/>
  <c r="M11" i="53" s="1"/>
  <c r="L15" i="53"/>
  <c r="M15" i="53" s="1"/>
  <c r="L19" i="53"/>
  <c r="M19" i="53" s="1"/>
  <c r="L23" i="53"/>
  <c r="M23" i="53" s="1"/>
  <c r="L27" i="53"/>
  <c r="M27" i="53" s="1"/>
  <c r="L31" i="53"/>
  <c r="M31" i="53" s="1"/>
  <c r="L35" i="53"/>
  <c r="M35" i="53" s="1"/>
  <c r="L39" i="53"/>
  <c r="M39" i="53" s="1"/>
  <c r="L43" i="53"/>
  <c r="M43" i="53" s="1"/>
  <c r="L47" i="53"/>
  <c r="M47" i="53" s="1"/>
  <c r="L51" i="53"/>
  <c r="M51" i="53" s="1"/>
  <c r="L55" i="53"/>
  <c r="M55" i="53" s="1"/>
  <c r="L59" i="53"/>
  <c r="M59" i="53" s="1"/>
  <c r="L63" i="53"/>
  <c r="M63" i="53" s="1"/>
  <c r="L67" i="53"/>
  <c r="M67" i="53" s="1"/>
  <c r="L71" i="53"/>
  <c r="M71" i="53" s="1"/>
  <c r="L75" i="53"/>
  <c r="M75" i="53" s="1"/>
  <c r="L79" i="53"/>
  <c r="M79" i="53" s="1"/>
  <c r="L83" i="53"/>
  <c r="M83" i="53" s="1"/>
  <c r="L87" i="53"/>
  <c r="M87" i="53" s="1"/>
  <c r="L91" i="53"/>
  <c r="M91" i="53" s="1"/>
  <c r="L95" i="53"/>
  <c r="M95" i="53" s="1"/>
  <c r="L99" i="53"/>
  <c r="M99" i="53" s="1"/>
  <c r="L12" i="53"/>
  <c r="M12" i="53" s="1"/>
  <c r="L16" i="53"/>
  <c r="M16" i="53" s="1"/>
  <c r="L20" i="53"/>
  <c r="M20" i="53" s="1"/>
  <c r="L24" i="53"/>
  <c r="M24" i="53" s="1"/>
  <c r="L28" i="53"/>
  <c r="M28" i="53" s="1"/>
  <c r="L32" i="53"/>
  <c r="M32" i="53" s="1"/>
  <c r="L36" i="53"/>
  <c r="M36" i="53" s="1"/>
  <c r="L40" i="53"/>
  <c r="M40" i="53" s="1"/>
  <c r="L44" i="53"/>
  <c r="M44" i="53" s="1"/>
  <c r="L48" i="53"/>
  <c r="M48" i="53" s="1"/>
  <c r="L52" i="53"/>
  <c r="M52" i="53" s="1"/>
  <c r="L56" i="53"/>
  <c r="M56" i="53" s="1"/>
  <c r="L60" i="53"/>
  <c r="M60" i="53" s="1"/>
  <c r="L64" i="53"/>
  <c r="M64" i="53" s="1"/>
  <c r="L68" i="53"/>
  <c r="M68" i="53" s="1"/>
  <c r="L72" i="53"/>
  <c r="M72" i="53" s="1"/>
  <c r="L76" i="53"/>
  <c r="M76" i="53" s="1"/>
  <c r="L80" i="53"/>
  <c r="M80" i="53" s="1"/>
  <c r="L84" i="53"/>
  <c r="M84" i="53" s="1"/>
  <c r="L88" i="53"/>
  <c r="M88" i="53" s="1"/>
  <c r="L92" i="53"/>
  <c r="M92" i="53" s="1"/>
  <c r="L96" i="53"/>
  <c r="M96" i="53" s="1"/>
  <c r="L100" i="53"/>
  <c r="M100" i="53" s="1"/>
  <c r="L9" i="53"/>
  <c r="M9" i="53" s="1"/>
  <c r="L25" i="53"/>
  <c r="M25" i="53" s="1"/>
  <c r="L41" i="53"/>
  <c r="M41" i="53" s="1"/>
  <c r="L57" i="53"/>
  <c r="M57" i="53" s="1"/>
  <c r="L73" i="53"/>
  <c r="M73" i="53" s="1"/>
  <c r="L89" i="53"/>
  <c r="M89" i="53" s="1"/>
  <c r="L13" i="53"/>
  <c r="M13" i="53" s="1"/>
  <c r="L29" i="53"/>
  <c r="M29" i="53" s="1"/>
  <c r="L45" i="53"/>
  <c r="M45" i="53" s="1"/>
  <c r="L61" i="53"/>
  <c r="M61" i="53" s="1"/>
  <c r="L77" i="53"/>
  <c r="M77" i="53" s="1"/>
  <c r="L93" i="53"/>
  <c r="M93" i="53" s="1"/>
  <c r="L53" i="53"/>
  <c r="M53" i="53" s="1"/>
  <c r="L85" i="53"/>
  <c r="M85" i="53" s="1"/>
  <c r="L17" i="53"/>
  <c r="M17" i="53" s="1"/>
  <c r="L33" i="53"/>
  <c r="M33" i="53" s="1"/>
  <c r="L49" i="53"/>
  <c r="M49" i="53" s="1"/>
  <c r="L65" i="53"/>
  <c r="M65" i="53" s="1"/>
  <c r="L81" i="53"/>
  <c r="M81" i="53" s="1"/>
  <c r="L97" i="53"/>
  <c r="M97" i="53" s="1"/>
  <c r="L37" i="53"/>
  <c r="M37" i="53" s="1"/>
  <c r="L69" i="53"/>
  <c r="M69" i="53" s="1"/>
  <c r="L21" i="53"/>
  <c r="M21" i="53" s="1"/>
  <c r="L101" i="53"/>
  <c r="M101" i="53" s="1"/>
  <c r="L6" i="53"/>
  <c r="L5" i="53"/>
  <c r="M5" i="53" s="1"/>
  <c r="L3" i="53"/>
  <c r="M3" i="53" s="1"/>
  <c r="L8" i="53"/>
  <c r="M8" i="53" s="1"/>
  <c r="L4" i="53"/>
  <c r="L7" i="53"/>
  <c r="M7" i="53" s="1"/>
  <c r="L4" i="55"/>
  <c r="L6" i="52"/>
  <c r="H6" i="53"/>
  <c r="J6" i="53" s="1"/>
  <c r="L6" i="48"/>
  <c r="L4" i="48"/>
  <c r="L2" i="48"/>
  <c r="L6" i="50"/>
  <c r="L4" i="50"/>
  <c r="L2" i="50"/>
  <c r="L6" i="47"/>
  <c r="L4" i="47"/>
  <c r="L2" i="47"/>
  <c r="L6" i="46"/>
  <c r="L4" i="46"/>
  <c r="L2" i="46"/>
  <c r="L6" i="45"/>
  <c r="L4" i="45"/>
  <c r="L2" i="45"/>
  <c r="L4" i="44"/>
  <c r="L2" i="44"/>
  <c r="L4" i="43"/>
  <c r="L6" i="43"/>
  <c r="L4" i="38"/>
  <c r="L6" i="38"/>
  <c r="L6" i="55"/>
  <c r="L4" i="52"/>
  <c r="H4" i="53"/>
  <c r="J4" i="53" s="1"/>
  <c r="L2" i="52"/>
  <c r="L6" i="44"/>
  <c r="L2" i="43"/>
  <c r="L4" i="49"/>
  <c r="L6" i="51"/>
  <c r="L4" i="51"/>
  <c r="L2" i="51"/>
  <c r="L2" i="49"/>
  <c r="L6" i="49"/>
  <c r="AI101" i="38"/>
  <c r="AP101" i="38"/>
  <c r="AQ101" i="38" s="1"/>
  <c r="AD7" i="55"/>
  <c r="AD11" i="55"/>
  <c r="AD17" i="55"/>
  <c r="AD14" i="55"/>
  <c r="AD20" i="55"/>
  <c r="AD19" i="55"/>
  <c r="AD12" i="55"/>
  <c r="AG28" i="55"/>
  <c r="AH28" i="55" s="1"/>
  <c r="AF7" i="55"/>
  <c r="AD16" i="55"/>
  <c r="AD13" i="55"/>
  <c r="AD9" i="55"/>
  <c r="AF79" i="55"/>
  <c r="AD18" i="55"/>
  <c r="AD8" i="55"/>
  <c r="AD15" i="55"/>
  <c r="AD101" i="55"/>
  <c r="AD10" i="55"/>
  <c r="L2" i="38"/>
  <c r="L2" i="55"/>
  <c r="I7" i="24"/>
  <c r="D9" i="24"/>
  <c r="H2" i="53"/>
  <c r="J2" i="53" s="1"/>
  <c r="L2" i="53"/>
  <c r="D7" i="24"/>
  <c r="I8" i="24"/>
  <c r="I9" i="24" s="1"/>
  <c r="AF82" i="55" l="1"/>
  <c r="Z5" i="52"/>
  <c r="AA5" i="52"/>
  <c r="AC5" i="52"/>
  <c r="AB5" i="52"/>
  <c r="Z4" i="52"/>
  <c r="AA4" i="52"/>
  <c r="AC4" i="52"/>
  <c r="AB4" i="52"/>
  <c r="AC2" i="52"/>
  <c r="AB2" i="52"/>
  <c r="Z2" i="52"/>
  <c r="AA2" i="52"/>
  <c r="Z6" i="52"/>
  <c r="AA6" i="52"/>
  <c r="AC6" i="52"/>
  <c r="AB6" i="52"/>
  <c r="AA3" i="52"/>
  <c r="AC3" i="52"/>
  <c r="AB3" i="52"/>
  <c r="Z3" i="52"/>
  <c r="Z4" i="51"/>
  <c r="AB4" i="51"/>
  <c r="AA4" i="51"/>
  <c r="AC4" i="51"/>
  <c r="AC3" i="51"/>
  <c r="Z3" i="51"/>
  <c r="AB3" i="51"/>
  <c r="AA3" i="51"/>
  <c r="AB5" i="51"/>
  <c r="AC5" i="51"/>
  <c r="AA5" i="51"/>
  <c r="Z5" i="51"/>
  <c r="AB6" i="51"/>
  <c r="Z6" i="51"/>
  <c r="AA6" i="51"/>
  <c r="AC6" i="51"/>
  <c r="AB2" i="51"/>
  <c r="AC2" i="51"/>
  <c r="Z2" i="51"/>
  <c r="AA2" i="51"/>
  <c r="AC2" i="50"/>
  <c r="AB2" i="50"/>
  <c r="Z2" i="50"/>
  <c r="AA2" i="50"/>
  <c r="Z5" i="50"/>
  <c r="AC5" i="50"/>
  <c r="AB5" i="50"/>
  <c r="AA5" i="50"/>
  <c r="Z4" i="50"/>
  <c r="AC4" i="50"/>
  <c r="AA4" i="50"/>
  <c r="AB4" i="50"/>
  <c r="AB3" i="50"/>
  <c r="Z3" i="50"/>
  <c r="AA3" i="50"/>
  <c r="AC3" i="50"/>
  <c r="Z6" i="50"/>
  <c r="AA6" i="50"/>
  <c r="AC6" i="50"/>
  <c r="AB6" i="50"/>
  <c r="AC3" i="49"/>
  <c r="Z3" i="49"/>
  <c r="AA3" i="49"/>
  <c r="AB3" i="49"/>
  <c r="AA6" i="49"/>
  <c r="AC6" i="49"/>
  <c r="Z6" i="49"/>
  <c r="AB6" i="49"/>
  <c r="AF33" i="55"/>
  <c r="AC4" i="49"/>
  <c r="AA4" i="49"/>
  <c r="Z4" i="49"/>
  <c r="AB4" i="49"/>
  <c r="Z5" i="49"/>
  <c r="AA5" i="49"/>
  <c r="AB5" i="49"/>
  <c r="AC5" i="49"/>
  <c r="AC2" i="49"/>
  <c r="Z2" i="49"/>
  <c r="AB2" i="49"/>
  <c r="AA2" i="49"/>
  <c r="AA5" i="48"/>
  <c r="Z5" i="48"/>
  <c r="AC5" i="48"/>
  <c r="AB5" i="48"/>
  <c r="AA6" i="48"/>
  <c r="Z6" i="48"/>
  <c r="AB6" i="48"/>
  <c r="AC6" i="48"/>
  <c r="AC3" i="48"/>
  <c r="AB3" i="48"/>
  <c r="Z3" i="48"/>
  <c r="AA3" i="48"/>
  <c r="Z4" i="48"/>
  <c r="AC4" i="48"/>
  <c r="AA4" i="48"/>
  <c r="AB4" i="48"/>
  <c r="AA2" i="48"/>
  <c r="Z2" i="48"/>
  <c r="AB2" i="48"/>
  <c r="AC2" i="48"/>
  <c r="Z5" i="47"/>
  <c r="AA5" i="47"/>
  <c r="AC5" i="47"/>
  <c r="AB5" i="47"/>
  <c r="AC4" i="47"/>
  <c r="Z4" i="47"/>
  <c r="AA4" i="47"/>
  <c r="AB4" i="47"/>
  <c r="AC3" i="47"/>
  <c r="Z3" i="47"/>
  <c r="AB3" i="47"/>
  <c r="AA3" i="47"/>
  <c r="AC2" i="47"/>
  <c r="Z2" i="47"/>
  <c r="AA2" i="47"/>
  <c r="AB2" i="47"/>
  <c r="AC6" i="47"/>
  <c r="Z6" i="47"/>
  <c r="AA6" i="47"/>
  <c r="AB6" i="47"/>
  <c r="Z6" i="46"/>
  <c r="AA6" i="46"/>
  <c r="AB6" i="46"/>
  <c r="AC6" i="46"/>
  <c r="AB4" i="46"/>
  <c r="AC4" i="46"/>
  <c r="AA4" i="46"/>
  <c r="Z4" i="46"/>
  <c r="Z5" i="46"/>
  <c r="AB5" i="46"/>
  <c r="AC5" i="46"/>
  <c r="AA5" i="46"/>
  <c r="AA3" i="46"/>
  <c r="AC3" i="46"/>
  <c r="AB3" i="46"/>
  <c r="Z3" i="46"/>
  <c r="AC2" i="46"/>
  <c r="AA2" i="46"/>
  <c r="Z2" i="46"/>
  <c r="AB2" i="46"/>
  <c r="AC6" i="45"/>
  <c r="AB6" i="45"/>
  <c r="AA6" i="45"/>
  <c r="Z6" i="45"/>
  <c r="AB2" i="45"/>
  <c r="AA2" i="45"/>
  <c r="Z2" i="45"/>
  <c r="AC2" i="45"/>
  <c r="Z4" i="45"/>
  <c r="AA4" i="45"/>
  <c r="AC4" i="45"/>
  <c r="AB4" i="45"/>
  <c r="AB3" i="45"/>
  <c r="Z3" i="45"/>
  <c r="AC3" i="45"/>
  <c r="AA3" i="45"/>
  <c r="Z5" i="45"/>
  <c r="AA5" i="45"/>
  <c r="AC5" i="45"/>
  <c r="AB5" i="45"/>
  <c r="AC4" i="44"/>
  <c r="AB4" i="44"/>
  <c r="Z4" i="44"/>
  <c r="AA4" i="44"/>
  <c r="AA5" i="44"/>
  <c r="AB5" i="44"/>
  <c r="AC5" i="44"/>
  <c r="Z5" i="44"/>
  <c r="Z6" i="44"/>
  <c r="AB6" i="44"/>
  <c r="AC6" i="44"/>
  <c r="AA6" i="44"/>
  <c r="AC3" i="44"/>
  <c r="AB3" i="44"/>
  <c r="AA3" i="44"/>
  <c r="Z3" i="44"/>
  <c r="AB2" i="44"/>
  <c r="Z2" i="44"/>
  <c r="AA2" i="44"/>
  <c r="AC2" i="44"/>
  <c r="AA2" i="43"/>
  <c r="AC2" i="43"/>
  <c r="AB2" i="43"/>
  <c r="Z2" i="43"/>
  <c r="AB4" i="43"/>
  <c r="Z4" i="43"/>
  <c r="AC4" i="43"/>
  <c r="AA4" i="43"/>
  <c r="AA6" i="43"/>
  <c r="AC6" i="43"/>
  <c r="Z6" i="43"/>
  <c r="AB6" i="43"/>
  <c r="AC5" i="43"/>
  <c r="Z5" i="43"/>
  <c r="AB5" i="43"/>
  <c r="AA5" i="43"/>
  <c r="AB3" i="43"/>
  <c r="AC3" i="43"/>
  <c r="Z3" i="43"/>
  <c r="AA3" i="43"/>
  <c r="AG30" i="55"/>
  <c r="AH30" i="55" s="1"/>
  <c r="AK30" i="55" s="1"/>
  <c r="AC3" i="38"/>
  <c r="AA3" i="38"/>
  <c r="Z3" i="38"/>
  <c r="AB3" i="38"/>
  <c r="Z5" i="38"/>
  <c r="AC5" i="38"/>
  <c r="AB5" i="38"/>
  <c r="AA5" i="38"/>
  <c r="AA6" i="38"/>
  <c r="AC6" i="38"/>
  <c r="AB6" i="38"/>
  <c r="Z6" i="38"/>
  <c r="AC4" i="38"/>
  <c r="Z4" i="38"/>
  <c r="AB4" i="38"/>
  <c r="AA4" i="38"/>
  <c r="AA2" i="38"/>
  <c r="AC2" i="38"/>
  <c r="AB2" i="38"/>
  <c r="Z2" i="38"/>
  <c r="AB5" i="55"/>
  <c r="AC5" i="55"/>
  <c r="AB6" i="55"/>
  <c r="AC6" i="55"/>
  <c r="AB4" i="55"/>
  <c r="AC4" i="55"/>
  <c r="AB3" i="55"/>
  <c r="AC3" i="55"/>
  <c r="AB2" i="55"/>
  <c r="AC2" i="55"/>
  <c r="Z6" i="55"/>
  <c r="AA6" i="55"/>
  <c r="Z5" i="55"/>
  <c r="AA5" i="55"/>
  <c r="Z4" i="55"/>
  <c r="AA4" i="55"/>
  <c r="Z3" i="55"/>
  <c r="AA3" i="55"/>
  <c r="Z2" i="55"/>
  <c r="AA2" i="55"/>
  <c r="AF8" i="55"/>
  <c r="AF71" i="55"/>
  <c r="AF101" i="55"/>
  <c r="AG31" i="55"/>
  <c r="L102" i="50"/>
  <c r="L102" i="52"/>
  <c r="L102" i="44"/>
  <c r="L102" i="47"/>
  <c r="K2" i="53"/>
  <c r="M2" i="53" s="1"/>
  <c r="T2" i="53"/>
  <c r="L102" i="49"/>
  <c r="K4" i="53"/>
  <c r="M4" i="53" s="1"/>
  <c r="T4" i="53"/>
  <c r="L102" i="46"/>
  <c r="T6" i="53"/>
  <c r="K6" i="53"/>
  <c r="M6" i="53" s="1"/>
  <c r="L102" i="51"/>
  <c r="L102" i="43"/>
  <c r="L102" i="45"/>
  <c r="L102" i="48"/>
  <c r="AF47" i="55"/>
  <c r="AG38" i="55"/>
  <c r="AF42" i="55"/>
  <c r="AF27" i="55"/>
  <c r="AG45" i="55"/>
  <c r="AG77" i="55"/>
  <c r="AF60" i="55"/>
  <c r="AG84" i="55"/>
  <c r="AF65" i="55"/>
  <c r="AF96" i="55"/>
  <c r="AF11" i="55"/>
  <c r="AF46" i="55"/>
  <c r="AF13" i="55"/>
  <c r="AF88" i="55"/>
  <c r="AG17" i="55"/>
  <c r="AG57" i="55"/>
  <c r="AG32" i="55"/>
  <c r="AF58" i="55"/>
  <c r="AF69" i="55"/>
  <c r="AF44" i="55"/>
  <c r="AG36" i="55"/>
  <c r="AG7" i="55"/>
  <c r="AF83" i="55"/>
  <c r="AG79" i="55"/>
  <c r="AF49" i="55"/>
  <c r="AG10" i="55"/>
  <c r="AF24" i="55"/>
  <c r="AF68" i="55"/>
  <c r="AF9" i="55"/>
  <c r="AG62" i="55"/>
  <c r="AG85" i="55"/>
  <c r="AF35" i="55"/>
  <c r="AG99" i="55"/>
  <c r="AG14" i="55"/>
  <c r="AF43" i="55"/>
  <c r="AF29" i="55"/>
  <c r="AG56" i="55"/>
  <c r="AG23" i="55"/>
  <c r="AG48" i="55"/>
  <c r="AG54" i="55"/>
  <c r="AG21" i="55"/>
  <c r="AF73" i="55"/>
  <c r="AF91" i="55"/>
  <c r="AF74" i="55"/>
  <c r="AF87" i="55"/>
  <c r="AG66" i="55"/>
  <c r="AG22" i="55"/>
  <c r="AF28" i="55"/>
  <c r="AF16" i="55"/>
  <c r="AF50" i="55"/>
  <c r="AG55" i="55"/>
  <c r="AG75" i="55"/>
  <c r="AF92" i="55"/>
  <c r="AF67" i="55"/>
  <c r="AF52" i="55"/>
  <c r="AG72" i="55"/>
  <c r="AF95" i="55"/>
  <c r="AF19" i="55"/>
  <c r="AG12" i="55"/>
  <c r="AF94" i="55"/>
  <c r="AF18" i="55"/>
  <c r="AF80" i="55"/>
  <c r="AF97" i="55"/>
  <c r="AF41" i="55"/>
  <c r="AG86" i="55"/>
  <c r="AF53" i="55"/>
  <c r="AG61" i="55"/>
  <c r="AG15" i="55"/>
  <c r="AF59" i="55"/>
  <c r="AG70" i="55"/>
  <c r="AG37" i="55"/>
  <c r="AF81" i="55"/>
  <c r="AF90" i="55"/>
  <c r="AF51" i="55"/>
  <c r="AF20" i="55"/>
  <c r="AG25" i="55"/>
  <c r="AG39" i="55"/>
  <c r="AG78" i="55"/>
  <c r="AF89" i="55"/>
  <c r="AG98" i="55"/>
  <c r="AG93" i="55"/>
  <c r="AG40" i="55"/>
  <c r="AG76" i="55"/>
  <c r="AG34" i="55"/>
  <c r="AG26" i="55"/>
  <c r="AF100" i="55"/>
  <c r="AG64" i="55"/>
  <c r="AG63" i="55"/>
  <c r="AK100" i="55"/>
  <c r="AI100" i="55"/>
  <c r="AK83" i="55"/>
  <c r="AI83" i="55"/>
  <c r="AI20" i="55"/>
  <c r="AK20" i="55"/>
  <c r="AK97" i="55"/>
  <c r="AI97" i="55"/>
  <c r="AK33" i="55"/>
  <c r="AI33" i="55"/>
  <c r="AI9" i="55"/>
  <c r="AK9" i="55"/>
  <c r="AI11" i="55"/>
  <c r="AK11" i="55"/>
  <c r="AI59" i="55"/>
  <c r="AK59" i="55"/>
  <c r="AI24" i="55"/>
  <c r="AK24" i="55"/>
  <c r="AK60" i="55"/>
  <c r="AI60" i="55"/>
  <c r="AI47" i="55"/>
  <c r="AK47" i="55"/>
  <c r="AK74" i="55"/>
  <c r="AI74" i="55"/>
  <c r="AK8" i="55"/>
  <c r="AI8" i="55"/>
  <c r="AK42" i="55"/>
  <c r="AI42" i="55"/>
  <c r="AI18" i="55"/>
  <c r="AK18" i="55"/>
  <c r="AK96" i="55"/>
  <c r="AI96" i="55"/>
  <c r="AK81" i="55"/>
  <c r="AI81" i="55"/>
  <c r="AI95" i="55"/>
  <c r="AK95" i="55"/>
  <c r="AK58" i="55"/>
  <c r="AI58" i="55"/>
  <c r="AI13" i="55"/>
  <c r="AK13" i="55"/>
  <c r="AI69" i="55"/>
  <c r="AK69" i="55"/>
  <c r="AI67" i="55"/>
  <c r="AK67" i="55"/>
  <c r="AK73" i="55"/>
  <c r="AI73" i="55"/>
  <c r="AK50" i="55"/>
  <c r="AI50" i="55"/>
  <c r="AI80" i="55"/>
  <c r="AK80" i="55"/>
  <c r="AK46" i="55"/>
  <c r="AI46" i="55"/>
  <c r="AI91" i="55"/>
  <c r="AK91" i="55"/>
  <c r="AI51" i="55"/>
  <c r="AK51" i="55"/>
  <c r="AI92" i="55"/>
  <c r="AK92" i="55"/>
  <c r="AI28" i="55"/>
  <c r="AK28" i="55"/>
  <c r="AK41" i="55"/>
  <c r="AI41" i="55"/>
  <c r="AK43" i="55"/>
  <c r="AI43" i="55"/>
  <c r="AI35" i="55"/>
  <c r="AK35" i="55"/>
  <c r="AK94" i="55"/>
  <c r="AI94" i="55"/>
  <c r="AK49" i="55"/>
  <c r="AI49" i="55"/>
  <c r="AI87" i="55"/>
  <c r="AK87" i="55"/>
  <c r="AK65" i="55"/>
  <c r="AI65" i="55"/>
  <c r="AK88" i="55"/>
  <c r="AI88" i="55"/>
  <c r="AK90" i="55"/>
  <c r="AI90" i="55"/>
  <c r="AI68" i="55"/>
  <c r="AK68" i="55"/>
  <c r="AI71" i="55"/>
  <c r="AK71" i="55"/>
  <c r="AI29" i="55"/>
  <c r="AK29" i="55"/>
  <c r="AK82" i="55"/>
  <c r="AI82" i="55"/>
  <c r="AI19" i="55"/>
  <c r="AK19" i="55"/>
  <c r="AI53" i="55"/>
  <c r="AK53" i="55"/>
  <c r="AI52" i="55"/>
  <c r="AK52" i="55"/>
  <c r="AK16" i="55"/>
  <c r="AI16" i="55"/>
  <c r="AI89" i="55"/>
  <c r="AK89" i="55"/>
  <c r="AI27" i="55"/>
  <c r="AK27" i="55"/>
  <c r="AI44" i="55"/>
  <c r="AK44" i="55"/>
  <c r="I10" i="24"/>
  <c r="AI101" i="55"/>
  <c r="AK101" i="55"/>
  <c r="O102" i="55"/>
  <c r="L102" i="55"/>
  <c r="L102" i="38"/>
  <c r="N7" i="53"/>
  <c r="N8" i="53"/>
  <c r="H102" i="53"/>
  <c r="G102" i="53"/>
  <c r="AI30" i="55" l="1"/>
  <c r="AE6" i="50"/>
  <c r="AG6" i="50" s="1"/>
  <c r="AH6" i="50" s="1"/>
  <c r="AE5" i="51"/>
  <c r="AF5" i="51" s="1"/>
  <c r="AE4" i="51"/>
  <c r="AG4" i="51" s="1"/>
  <c r="AH4" i="51" s="1"/>
  <c r="AI4" i="51" s="1"/>
  <c r="AD3" i="52"/>
  <c r="AE2" i="52"/>
  <c r="AF2" i="52" s="1"/>
  <c r="AD4" i="52"/>
  <c r="AC102" i="49"/>
  <c r="AD5" i="52"/>
  <c r="AE2" i="51"/>
  <c r="AF2" i="51" s="1"/>
  <c r="AD5" i="51"/>
  <c r="AA102" i="49"/>
  <c r="AC102" i="51"/>
  <c r="AD6" i="51"/>
  <c r="AE6" i="52"/>
  <c r="AG6" i="52" s="1"/>
  <c r="AH6" i="52" s="1"/>
  <c r="AD6" i="50"/>
  <c r="AE3" i="50"/>
  <c r="AF3" i="50" s="1"/>
  <c r="AD6" i="52"/>
  <c r="Z102" i="52"/>
  <c r="AE4" i="52"/>
  <c r="AC102" i="52"/>
  <c r="AE4" i="47"/>
  <c r="AG4" i="47" s="1"/>
  <c r="AH4" i="47" s="1"/>
  <c r="Z102" i="48"/>
  <c r="AA102" i="51"/>
  <c r="AB102" i="51"/>
  <c r="AE3" i="52"/>
  <c r="AD2" i="52"/>
  <c r="AE5" i="52"/>
  <c r="AD2" i="51"/>
  <c r="AD3" i="51"/>
  <c r="AA102" i="52"/>
  <c r="AB102" i="52"/>
  <c r="AE4" i="50"/>
  <c r="AG4" i="50" s="1"/>
  <c r="AH4" i="50" s="1"/>
  <c r="AE6" i="51"/>
  <c r="AE5" i="49"/>
  <c r="AG5" i="49" s="1"/>
  <c r="AH5" i="49" s="1"/>
  <c r="AI5" i="49" s="1"/>
  <c r="AE5" i="50"/>
  <c r="AG5" i="50" s="1"/>
  <c r="AH5" i="50" s="1"/>
  <c r="AI5" i="50" s="1"/>
  <c r="AE3" i="51"/>
  <c r="AD4" i="51"/>
  <c r="AE3" i="48"/>
  <c r="AG3" i="48" s="1"/>
  <c r="AH3" i="48" s="1"/>
  <c r="AD2" i="50"/>
  <c r="Z102" i="51"/>
  <c r="AE4" i="48"/>
  <c r="AG4" i="48" s="1"/>
  <c r="AH4" i="48" s="1"/>
  <c r="AG2" i="51"/>
  <c r="AG5" i="51"/>
  <c r="AH5" i="51" s="1"/>
  <c r="AG3" i="50"/>
  <c r="AH3" i="50" s="1"/>
  <c r="AE4" i="49"/>
  <c r="AG4" i="49" s="1"/>
  <c r="AH4" i="49" s="1"/>
  <c r="AD6" i="49"/>
  <c r="AD3" i="50"/>
  <c r="AF6" i="50"/>
  <c r="AA102" i="50"/>
  <c r="AB102" i="50"/>
  <c r="Z102" i="50"/>
  <c r="AA102" i="48"/>
  <c r="AD3" i="48"/>
  <c r="AD5" i="49"/>
  <c r="AD4" i="49"/>
  <c r="AD3" i="49"/>
  <c r="AD4" i="50"/>
  <c r="AD5" i="50"/>
  <c r="AE2" i="50"/>
  <c r="AC102" i="50"/>
  <c r="AE6" i="49"/>
  <c r="AE5" i="47"/>
  <c r="AG5" i="47" s="1"/>
  <c r="AH5" i="47" s="1"/>
  <c r="AI5" i="47" s="1"/>
  <c r="AE2" i="49"/>
  <c r="AD2" i="49"/>
  <c r="AC102" i="48"/>
  <c r="AD4" i="48"/>
  <c r="AE6" i="48"/>
  <c r="AF6" i="48" s="1"/>
  <c r="AB102" i="49"/>
  <c r="AB102" i="44"/>
  <c r="AE4" i="46"/>
  <c r="AF4" i="46" s="1"/>
  <c r="AB102" i="48"/>
  <c r="Z102" i="49"/>
  <c r="AE3" i="49"/>
  <c r="AF4" i="48"/>
  <c r="AD6" i="47"/>
  <c r="AD2" i="47"/>
  <c r="AE3" i="47"/>
  <c r="AG3" i="47" s="1"/>
  <c r="AH3" i="47" s="1"/>
  <c r="AI3" i="47" s="1"/>
  <c r="AD5" i="47"/>
  <c r="AD5" i="48"/>
  <c r="AC102" i="46"/>
  <c r="AD2" i="48"/>
  <c r="AD6" i="48"/>
  <c r="AE5" i="48"/>
  <c r="AE2" i="45"/>
  <c r="AF2" i="45" s="1"/>
  <c r="AB102" i="46"/>
  <c r="AE3" i="46"/>
  <c r="AG3" i="46" s="1"/>
  <c r="AH3" i="46" s="1"/>
  <c r="AB102" i="47"/>
  <c r="AD4" i="47"/>
  <c r="AE2" i="48"/>
  <c r="AE3" i="45"/>
  <c r="AF3" i="45" s="1"/>
  <c r="Z102" i="46"/>
  <c r="AE2" i="47"/>
  <c r="AD4" i="45"/>
  <c r="AA102" i="46"/>
  <c r="AD4" i="46"/>
  <c r="AE6" i="47"/>
  <c r="AA102" i="47"/>
  <c r="AD3" i="47"/>
  <c r="AD6" i="46"/>
  <c r="Z102" i="47"/>
  <c r="AC102" i="47"/>
  <c r="AF4" i="47"/>
  <c r="AD2" i="43"/>
  <c r="AC102" i="44"/>
  <c r="AE6" i="44"/>
  <c r="AG6" i="44" s="1"/>
  <c r="AH6" i="44" s="1"/>
  <c r="AE5" i="44"/>
  <c r="AF5" i="44" s="1"/>
  <c r="AE4" i="45"/>
  <c r="AG4" i="45" s="1"/>
  <c r="AH4" i="45" s="1"/>
  <c r="AE6" i="46"/>
  <c r="AE6" i="45"/>
  <c r="AF6" i="45" s="1"/>
  <c r="AD3" i="46"/>
  <c r="AD5" i="46"/>
  <c r="AE5" i="46"/>
  <c r="Z102" i="44"/>
  <c r="AE5" i="45"/>
  <c r="AF5" i="45" s="1"/>
  <c r="AD3" i="45"/>
  <c r="AE2" i="46"/>
  <c r="AD5" i="45"/>
  <c r="AD2" i="46"/>
  <c r="AD3" i="44"/>
  <c r="AB102" i="45"/>
  <c r="Z102" i="45"/>
  <c r="AD6" i="45"/>
  <c r="AD2" i="45"/>
  <c r="AC102" i="45"/>
  <c r="AA102" i="45"/>
  <c r="AE6" i="43"/>
  <c r="AG6" i="43" s="1"/>
  <c r="AH6" i="43" s="1"/>
  <c r="AE2" i="43"/>
  <c r="AF2" i="43" s="1"/>
  <c r="AD6" i="44"/>
  <c r="AD5" i="44"/>
  <c r="AE4" i="44"/>
  <c r="AD5" i="43"/>
  <c r="AD4" i="43"/>
  <c r="AD2" i="44"/>
  <c r="AE3" i="44"/>
  <c r="AD4" i="44"/>
  <c r="AA102" i="44"/>
  <c r="AE2" i="44"/>
  <c r="AE3" i="43"/>
  <c r="AE5" i="43"/>
  <c r="AE4" i="43"/>
  <c r="AB102" i="43"/>
  <c r="AD3" i="43"/>
  <c r="Z102" i="43"/>
  <c r="AC102" i="43"/>
  <c r="AD6" i="43"/>
  <c r="AA102" i="43"/>
  <c r="AC102" i="38"/>
  <c r="Z102" i="38"/>
  <c r="AE3" i="38"/>
  <c r="AG3" i="38" s="1"/>
  <c r="AH3" i="38" s="1"/>
  <c r="AE5" i="38"/>
  <c r="AG5" i="38" s="1"/>
  <c r="AH5" i="38" s="1"/>
  <c r="AI5" i="38" s="1"/>
  <c r="AA102" i="38"/>
  <c r="AD5" i="38"/>
  <c r="AB102" i="38"/>
  <c r="AD4" i="38"/>
  <c r="AE4" i="38"/>
  <c r="AD2" i="38"/>
  <c r="AE6" i="38"/>
  <c r="AD3" i="38"/>
  <c r="AE2" i="38"/>
  <c r="AD6" i="38"/>
  <c r="AE4" i="55"/>
  <c r="AH26" i="55"/>
  <c r="AK26" i="55" s="1"/>
  <c r="AH93" i="55"/>
  <c r="AI93" i="55" s="1"/>
  <c r="AH39" i="55"/>
  <c r="AI39" i="55" s="1"/>
  <c r="AH86" i="55"/>
  <c r="AK86" i="55" s="1"/>
  <c r="AH21" i="55"/>
  <c r="AI21" i="55" s="1"/>
  <c r="AH56" i="55"/>
  <c r="AK56" i="55" s="1"/>
  <c r="AH99" i="55"/>
  <c r="AI99" i="55" s="1"/>
  <c r="AH36" i="55"/>
  <c r="AK36" i="55" s="1"/>
  <c r="AH32" i="55"/>
  <c r="AI32" i="55" s="1"/>
  <c r="AH45" i="55"/>
  <c r="AI45" i="55" s="1"/>
  <c r="AH63" i="55"/>
  <c r="AI63" i="55" s="1"/>
  <c r="AH34" i="55"/>
  <c r="AI34" i="55" s="1"/>
  <c r="AH98" i="55"/>
  <c r="AI98" i="55" s="1"/>
  <c r="AH25" i="55"/>
  <c r="AI25" i="55" s="1"/>
  <c r="AH15" i="55"/>
  <c r="AI15" i="55" s="1"/>
  <c r="AH72" i="55"/>
  <c r="AI72" i="55" s="1"/>
  <c r="AH75" i="55"/>
  <c r="AI75" i="55" s="1"/>
  <c r="AH54" i="55"/>
  <c r="AK54" i="55" s="1"/>
  <c r="AH79" i="55"/>
  <c r="AI79" i="55" s="1"/>
  <c r="AH57" i="55"/>
  <c r="AI57" i="55" s="1"/>
  <c r="AH84" i="55"/>
  <c r="AI84" i="55" s="1"/>
  <c r="AH64" i="55"/>
  <c r="AK64" i="55" s="1"/>
  <c r="AH76" i="55"/>
  <c r="AI76" i="55" s="1"/>
  <c r="AH37" i="55"/>
  <c r="AK37" i="55" s="1"/>
  <c r="AH61" i="55"/>
  <c r="AI61" i="55" s="1"/>
  <c r="AH12" i="55"/>
  <c r="AI12" i="55" s="1"/>
  <c r="AH55" i="55"/>
  <c r="AI55" i="55" s="1"/>
  <c r="AH22" i="55"/>
  <c r="AK22" i="55" s="1"/>
  <c r="AH48" i="55"/>
  <c r="AK48" i="55" s="1"/>
  <c r="AH85" i="55"/>
  <c r="AI85" i="55" s="1"/>
  <c r="AH17" i="55"/>
  <c r="AI17" i="55" s="1"/>
  <c r="AH31" i="55"/>
  <c r="AI31" i="55" s="1"/>
  <c r="AH40" i="55"/>
  <c r="AI40" i="55" s="1"/>
  <c r="AH78" i="55"/>
  <c r="AI78" i="55" s="1"/>
  <c r="AH70" i="55"/>
  <c r="AK70" i="55" s="1"/>
  <c r="AH66" i="55"/>
  <c r="AI66" i="55" s="1"/>
  <c r="AH23" i="55"/>
  <c r="AK23" i="55" s="1"/>
  <c r="AH14" i="55"/>
  <c r="AK14" i="55" s="1"/>
  <c r="AH62" i="55"/>
  <c r="AK62" i="55" s="1"/>
  <c r="AH10" i="55"/>
  <c r="AK10" i="55" s="1"/>
  <c r="AH7" i="55"/>
  <c r="AK7" i="55" s="1"/>
  <c r="AH77" i="55"/>
  <c r="AI77" i="55" s="1"/>
  <c r="AH38" i="55"/>
  <c r="AK38" i="55" s="1"/>
  <c r="AE5" i="55"/>
  <c r="AE6" i="55"/>
  <c r="AE3" i="55"/>
  <c r="AE2" i="55"/>
  <c r="AF2" i="55" s="1"/>
  <c r="AD4" i="55"/>
  <c r="AD6" i="55"/>
  <c r="AD5" i="55"/>
  <c r="AD3" i="55"/>
  <c r="AK27" i="38"/>
  <c r="AL27" i="55"/>
  <c r="AK29" i="38"/>
  <c r="AL29" i="55"/>
  <c r="AK71" i="38"/>
  <c r="AL71" i="55"/>
  <c r="AK68" i="38"/>
  <c r="AL68" i="55"/>
  <c r="AK18" i="38"/>
  <c r="AL18" i="55"/>
  <c r="AK16" i="38"/>
  <c r="AL16" i="55"/>
  <c r="AK82" i="38"/>
  <c r="AL82" i="55"/>
  <c r="AK88" i="38"/>
  <c r="AL88" i="55"/>
  <c r="AK94" i="38"/>
  <c r="AL94" i="55"/>
  <c r="AK41" i="38"/>
  <c r="AL41" i="55"/>
  <c r="AK73" i="38"/>
  <c r="AL73" i="55"/>
  <c r="AK58" i="38"/>
  <c r="AL58" i="55"/>
  <c r="AK81" i="38"/>
  <c r="AL81" i="55"/>
  <c r="AK42" i="38"/>
  <c r="AL42" i="55"/>
  <c r="AK30" i="38"/>
  <c r="AL30" i="55"/>
  <c r="AK33" i="38"/>
  <c r="AL33" i="55"/>
  <c r="AK97" i="38"/>
  <c r="AL97" i="55"/>
  <c r="AK100" i="38"/>
  <c r="AL100" i="55"/>
  <c r="AK53" i="38"/>
  <c r="AL53" i="55"/>
  <c r="AK87" i="38"/>
  <c r="AL87" i="55"/>
  <c r="AK28" i="38"/>
  <c r="AL28" i="55"/>
  <c r="AK51" i="38"/>
  <c r="AL51" i="55"/>
  <c r="AK91" i="38"/>
  <c r="AL91" i="55"/>
  <c r="AK80" i="38"/>
  <c r="AL80" i="55"/>
  <c r="AK69" i="38"/>
  <c r="AL69" i="55"/>
  <c r="AK59" i="38"/>
  <c r="AL59" i="55"/>
  <c r="AK44" i="38"/>
  <c r="AL44" i="55"/>
  <c r="AK89" i="38"/>
  <c r="AL89" i="55"/>
  <c r="AK52" i="38"/>
  <c r="AL52" i="55"/>
  <c r="AK19" i="38"/>
  <c r="AL19" i="55"/>
  <c r="AK35" i="38"/>
  <c r="AL35" i="55"/>
  <c r="AK92" i="38"/>
  <c r="AL92" i="55"/>
  <c r="AK67" i="38"/>
  <c r="AL67" i="55"/>
  <c r="AK13" i="38"/>
  <c r="AL13" i="55"/>
  <c r="AK95" i="38"/>
  <c r="AL95" i="55"/>
  <c r="AK47" i="38"/>
  <c r="AL47" i="55"/>
  <c r="AK24" i="38"/>
  <c r="AL24" i="55"/>
  <c r="AK11" i="38"/>
  <c r="AL11" i="55"/>
  <c r="AK9" i="38"/>
  <c r="AL9" i="55"/>
  <c r="AK20" i="38"/>
  <c r="AL20" i="55"/>
  <c r="AK90" i="38"/>
  <c r="AL90" i="55"/>
  <c r="AK65" i="38"/>
  <c r="AL65" i="55"/>
  <c r="AK49" i="38"/>
  <c r="AL49" i="55"/>
  <c r="AK43" i="38"/>
  <c r="AL43" i="55"/>
  <c r="AK46" i="38"/>
  <c r="AL46" i="55"/>
  <c r="AK50" i="38"/>
  <c r="AL50" i="55"/>
  <c r="AK96" i="38"/>
  <c r="AL96" i="55"/>
  <c r="AK8" i="38"/>
  <c r="AL8" i="55"/>
  <c r="AK74" i="38"/>
  <c r="AL74" i="55"/>
  <c r="AK60" i="38"/>
  <c r="AL60" i="55"/>
  <c r="AK83" i="38"/>
  <c r="AL83" i="55"/>
  <c r="AL101" i="55"/>
  <c r="AM101" i="38" s="1"/>
  <c r="AK101" i="38"/>
  <c r="AL101" i="38" s="1"/>
  <c r="AA102" i="55"/>
  <c r="Z102" i="55"/>
  <c r="AD2" i="55"/>
  <c r="AB102" i="55"/>
  <c r="AC102" i="55"/>
  <c r="N4" i="53"/>
  <c r="N3" i="53"/>
  <c r="N6" i="53"/>
  <c r="N5" i="53"/>
  <c r="N2" i="53"/>
  <c r="AK93" i="55" l="1"/>
  <c r="AK93" i="38" s="1"/>
  <c r="AI56" i="55"/>
  <c r="AI64" i="55"/>
  <c r="AI54" i="55"/>
  <c r="AK25" i="55"/>
  <c r="AL25" i="55" s="1"/>
  <c r="AI14" i="55"/>
  <c r="AF4" i="51"/>
  <c r="AG4" i="46"/>
  <c r="AH4" i="46" s="1"/>
  <c r="AI4" i="46" s="1"/>
  <c r="AF3" i="48"/>
  <c r="AF5" i="49"/>
  <c r="AK12" i="55"/>
  <c r="AL12" i="55" s="1"/>
  <c r="AG2" i="52"/>
  <c r="AH2" i="52" s="1"/>
  <c r="AI2" i="52" s="1"/>
  <c r="AG3" i="45"/>
  <c r="AH3" i="45" s="1"/>
  <c r="AI3" i="45" s="1"/>
  <c r="AD102" i="52"/>
  <c r="AF5" i="47"/>
  <c r="AK32" i="55"/>
  <c r="AL32" i="55" s="1"/>
  <c r="AJ32" i="55" s="1"/>
  <c r="AN32" i="55" s="1"/>
  <c r="AP32" i="55" s="1"/>
  <c r="AQ32" i="55" s="1"/>
  <c r="AG5" i="45"/>
  <c r="AH5" i="45" s="1"/>
  <c r="AI5" i="45" s="1"/>
  <c r="AF4" i="50"/>
  <c r="AF6" i="52"/>
  <c r="AF6" i="43"/>
  <c r="AG5" i="44"/>
  <c r="AH5" i="44" s="1"/>
  <c r="AI5" i="44" s="1"/>
  <c r="AG2" i="45"/>
  <c r="AH2" i="45" s="1"/>
  <c r="AF5" i="50"/>
  <c r="AD102" i="51"/>
  <c r="AK78" i="55"/>
  <c r="AL78" i="55" s="1"/>
  <c r="AM78" i="38" s="1"/>
  <c r="AK85" i="55"/>
  <c r="AL85" i="55" s="1"/>
  <c r="AM85" i="38" s="1"/>
  <c r="AF3" i="47"/>
  <c r="AG4" i="52"/>
  <c r="AH4" i="52" s="1"/>
  <c r="AI4" i="52" s="1"/>
  <c r="AF4" i="52"/>
  <c r="AG5" i="52"/>
  <c r="AH5" i="52" s="1"/>
  <c r="AI5" i="52" s="1"/>
  <c r="AF5" i="52"/>
  <c r="AF3" i="52"/>
  <c r="AG3" i="52"/>
  <c r="AH3" i="52" s="1"/>
  <c r="AI3" i="52" s="1"/>
  <c r="AF4" i="45"/>
  <c r="AF102" i="45" s="1"/>
  <c r="AF4" i="49"/>
  <c r="AD102" i="47"/>
  <c r="AE102" i="52"/>
  <c r="AG6" i="45"/>
  <c r="AH6" i="45" s="1"/>
  <c r="AI6" i="45" s="1"/>
  <c r="AD102" i="50"/>
  <c r="AG3" i="51"/>
  <c r="AH3" i="51" s="1"/>
  <c r="AI3" i="51" s="1"/>
  <c r="AF3" i="51"/>
  <c r="AF6" i="51"/>
  <c r="AG6" i="51"/>
  <c r="AH6" i="51" s="1"/>
  <c r="AI6" i="51" s="1"/>
  <c r="AD102" i="49"/>
  <c r="AE102" i="51"/>
  <c r="AH2" i="51"/>
  <c r="AE102" i="50"/>
  <c r="AG2" i="50"/>
  <c r="AF2" i="50"/>
  <c r="AG2" i="43"/>
  <c r="AH2" i="43" s="1"/>
  <c r="AF3" i="49"/>
  <c r="AG3" i="49"/>
  <c r="AH3" i="49" s="1"/>
  <c r="AI3" i="49" s="1"/>
  <c r="AG2" i="49"/>
  <c r="AE102" i="49"/>
  <c r="AF2" i="49"/>
  <c r="AF6" i="44"/>
  <c r="AF3" i="46"/>
  <c r="AG6" i="48"/>
  <c r="AH6" i="48" s="1"/>
  <c r="AI6" i="48" s="1"/>
  <c r="AG6" i="49"/>
  <c r="AH6" i="49" s="1"/>
  <c r="AI6" i="49" s="1"/>
  <c r="AF6" i="49"/>
  <c r="AK55" i="55"/>
  <c r="AK55" i="38" s="1"/>
  <c r="AK55" i="43" s="1"/>
  <c r="AD102" i="46"/>
  <c r="AE102" i="45"/>
  <c r="AF5" i="48"/>
  <c r="AG5" i="48"/>
  <c r="AH5" i="48" s="1"/>
  <c r="AI5" i="48" s="1"/>
  <c r="AE102" i="48"/>
  <c r="AF2" i="48"/>
  <c r="AG2" i="48"/>
  <c r="AD102" i="48"/>
  <c r="AG2" i="47"/>
  <c r="AE102" i="47"/>
  <c r="AF2" i="47"/>
  <c r="AG6" i="47"/>
  <c r="AH6" i="47" s="1"/>
  <c r="AI6" i="47" s="1"/>
  <c r="AF6" i="47"/>
  <c r="AD102" i="43"/>
  <c r="AE102" i="46"/>
  <c r="AG2" i="46"/>
  <c r="AF2" i="46"/>
  <c r="AF5" i="46"/>
  <c r="AG5" i="46"/>
  <c r="AH5" i="46" s="1"/>
  <c r="AI5" i="46" s="1"/>
  <c r="AG6" i="46"/>
  <c r="AH6" i="46" s="1"/>
  <c r="AI6" i="46" s="1"/>
  <c r="AF6" i="46"/>
  <c r="AD102" i="45"/>
  <c r="AD102" i="44"/>
  <c r="AG3" i="44"/>
  <c r="AH3" i="44" s="1"/>
  <c r="AI3" i="44" s="1"/>
  <c r="AF3" i="44"/>
  <c r="AE102" i="44"/>
  <c r="AG2" i="44"/>
  <c r="AF2" i="44"/>
  <c r="AF4" i="44"/>
  <c r="AG4" i="44"/>
  <c r="AH4" i="44" s="1"/>
  <c r="AI4" i="44" s="1"/>
  <c r="AG3" i="43"/>
  <c r="AH3" i="43" s="1"/>
  <c r="AI3" i="43" s="1"/>
  <c r="AF3" i="43"/>
  <c r="AG4" i="43"/>
  <c r="AH4" i="43" s="1"/>
  <c r="AI4" i="43" s="1"/>
  <c r="AF4" i="43"/>
  <c r="AE102" i="43"/>
  <c r="AF5" i="43"/>
  <c r="AG5" i="43"/>
  <c r="AH5" i="43" s="1"/>
  <c r="AI5" i="43" s="1"/>
  <c r="AI23" i="55"/>
  <c r="AI86" i="55"/>
  <c r="AK34" i="55"/>
  <c r="AK34" i="38" s="1"/>
  <c r="AL34" i="38" s="1"/>
  <c r="AK66" i="55"/>
  <c r="AL66" i="55" s="1"/>
  <c r="AJ66" i="55" s="1"/>
  <c r="AN66" i="55" s="1"/>
  <c r="AP66" i="55" s="1"/>
  <c r="AQ66" i="55" s="1"/>
  <c r="AK57" i="55"/>
  <c r="AK57" i="38" s="1"/>
  <c r="AL57" i="38" s="1"/>
  <c r="AK72" i="55"/>
  <c r="AL72" i="55" s="1"/>
  <c r="AJ72" i="55" s="1"/>
  <c r="AN72" i="55" s="1"/>
  <c r="AP72" i="55" s="1"/>
  <c r="AQ72" i="55" s="1"/>
  <c r="AI37" i="55"/>
  <c r="AI22" i="55"/>
  <c r="AF5" i="38"/>
  <c r="AI48" i="55"/>
  <c r="AK61" i="55"/>
  <c r="AK61" i="38" s="1"/>
  <c r="AL61" i="38" s="1"/>
  <c r="AI26" i="55"/>
  <c r="AK75" i="55"/>
  <c r="AK75" i="38" s="1"/>
  <c r="AL75" i="38" s="1"/>
  <c r="AK98" i="55"/>
  <c r="AL98" i="55" s="1"/>
  <c r="AJ98" i="55" s="1"/>
  <c r="AN98" i="55" s="1"/>
  <c r="AP98" i="55" s="1"/>
  <c r="AQ98" i="55" s="1"/>
  <c r="AK21" i="55"/>
  <c r="AK21" i="38" s="1"/>
  <c r="AL21" i="38" s="1"/>
  <c r="AK40" i="55"/>
  <c r="AK40" i="38" s="1"/>
  <c r="AL40" i="38" s="1"/>
  <c r="AI7" i="55"/>
  <c r="AF3" i="38"/>
  <c r="AE102" i="38"/>
  <c r="AG2" i="38"/>
  <c r="AF2" i="38"/>
  <c r="AD102" i="38"/>
  <c r="AG6" i="38"/>
  <c r="AH6" i="38" s="1"/>
  <c r="AI6" i="38" s="1"/>
  <c r="AF6" i="38"/>
  <c r="AG4" i="38"/>
  <c r="AH4" i="38" s="1"/>
  <c r="AI4" i="38" s="1"/>
  <c r="AF4" i="38"/>
  <c r="AK79" i="55"/>
  <c r="AL79" i="55" s="1"/>
  <c r="AJ79" i="55" s="1"/>
  <c r="AN79" i="55" s="1"/>
  <c r="AP79" i="55" s="1"/>
  <c r="AQ79" i="55" s="1"/>
  <c r="AK15" i="55"/>
  <c r="AL15" i="55" s="1"/>
  <c r="AM15" i="38" s="1"/>
  <c r="AK63" i="55"/>
  <c r="AL63" i="55" s="1"/>
  <c r="AJ63" i="55" s="1"/>
  <c r="AN63" i="55" s="1"/>
  <c r="AP63" i="55" s="1"/>
  <c r="AQ63" i="55" s="1"/>
  <c r="AI70" i="55"/>
  <c r="AI62" i="55"/>
  <c r="AK99" i="55"/>
  <c r="AK76" i="55"/>
  <c r="AK76" i="38" s="1"/>
  <c r="AK76" i="43" s="1"/>
  <c r="AK39" i="55"/>
  <c r="AK39" i="38" s="1"/>
  <c r="AL39" i="38" s="1"/>
  <c r="AI3" i="38"/>
  <c r="AK17" i="55"/>
  <c r="AK7" i="38"/>
  <c r="AK7" i="43" s="1"/>
  <c r="AL7" i="55"/>
  <c r="AM7" i="38" s="1"/>
  <c r="AL10" i="55"/>
  <c r="AJ10" i="55" s="1"/>
  <c r="AN10" i="55" s="1"/>
  <c r="AP10" i="55" s="1"/>
  <c r="AQ10" i="55" s="1"/>
  <c r="AK10" i="38"/>
  <c r="AL10" i="38" s="1"/>
  <c r="AM10" i="43" s="1"/>
  <c r="AL22" i="55"/>
  <c r="AJ22" i="55" s="1"/>
  <c r="AN22" i="55" s="1"/>
  <c r="AP22" i="55" s="1"/>
  <c r="AQ22" i="55" s="1"/>
  <c r="AK22" i="38"/>
  <c r="AL22" i="38" s="1"/>
  <c r="AK37" i="38"/>
  <c r="AL37" i="38" s="1"/>
  <c r="AL37" i="55"/>
  <c r="AM37" i="38" s="1"/>
  <c r="AK36" i="38"/>
  <c r="AL36" i="38" s="1"/>
  <c r="AL36" i="55"/>
  <c r="AM36" i="38" s="1"/>
  <c r="AK86" i="38"/>
  <c r="AL86" i="38" s="1"/>
  <c r="AL86" i="55"/>
  <c r="AM86" i="38" s="1"/>
  <c r="AL38" i="55"/>
  <c r="AM38" i="38" s="1"/>
  <c r="AK38" i="38"/>
  <c r="AL38" i="38" s="1"/>
  <c r="AK62" i="38"/>
  <c r="AL62" i="38" s="1"/>
  <c r="AL62" i="55"/>
  <c r="AM62" i="38" s="1"/>
  <c r="AK70" i="38"/>
  <c r="AL70" i="38" s="1"/>
  <c r="AL70" i="55"/>
  <c r="AJ70" i="55" s="1"/>
  <c r="AN70" i="55" s="1"/>
  <c r="AP70" i="55" s="1"/>
  <c r="AQ70" i="55" s="1"/>
  <c r="AK14" i="38"/>
  <c r="AL14" i="38" s="1"/>
  <c r="AL14" i="55"/>
  <c r="AM14" i="38" s="1"/>
  <c r="AL64" i="55"/>
  <c r="AM64" i="38" s="1"/>
  <c r="AK64" i="38"/>
  <c r="AK64" i="43" s="1"/>
  <c r="AL54" i="55"/>
  <c r="AM54" i="38" s="1"/>
  <c r="AK54" i="38"/>
  <c r="AK54" i="43" s="1"/>
  <c r="AK56" i="38"/>
  <c r="AL56" i="38" s="1"/>
  <c r="AL56" i="55"/>
  <c r="AM56" i="38" s="1"/>
  <c r="AK23" i="38"/>
  <c r="AL23" i="38" s="1"/>
  <c r="AL23" i="55"/>
  <c r="AM23" i="38" s="1"/>
  <c r="AK48" i="38"/>
  <c r="AL48" i="38" s="1"/>
  <c r="AL48" i="55"/>
  <c r="AM48" i="38" s="1"/>
  <c r="AK26" i="38"/>
  <c r="AL26" i="38" s="1"/>
  <c r="AL26" i="55"/>
  <c r="AJ26" i="55" s="1"/>
  <c r="AN26" i="55" s="1"/>
  <c r="AP26" i="55" s="1"/>
  <c r="AQ26" i="55" s="1"/>
  <c r="AI10" i="55"/>
  <c r="AI36" i="55"/>
  <c r="AK77" i="55"/>
  <c r="AI38" i="55"/>
  <c r="AK31" i="55"/>
  <c r="AK84" i="55"/>
  <c r="AK45" i="55"/>
  <c r="AL45" i="55" s="1"/>
  <c r="AM45" i="38" s="1"/>
  <c r="AI6" i="44"/>
  <c r="AI4" i="50"/>
  <c r="AI6" i="43"/>
  <c r="AI4" i="48"/>
  <c r="AI3" i="46"/>
  <c r="AI3" i="50"/>
  <c r="AI6" i="50"/>
  <c r="AI4" i="45"/>
  <c r="AI4" i="49"/>
  <c r="AG6" i="55"/>
  <c r="AH6" i="55" s="1"/>
  <c r="AF6" i="55"/>
  <c r="AI5" i="51"/>
  <c r="AF3" i="55"/>
  <c r="AG3" i="55"/>
  <c r="AH3" i="55" s="1"/>
  <c r="AI6" i="52"/>
  <c r="AF4" i="55"/>
  <c r="AG4" i="55"/>
  <c r="AH4" i="55" s="1"/>
  <c r="AI3" i="48"/>
  <c r="AG5" i="55"/>
  <c r="AH5" i="55" s="1"/>
  <c r="AF5" i="55"/>
  <c r="AI4" i="47"/>
  <c r="AK12" i="38"/>
  <c r="AL12" i="38" s="1"/>
  <c r="AM12" i="43" s="1"/>
  <c r="AL93" i="55"/>
  <c r="AM93" i="38" s="1"/>
  <c r="AK25" i="38"/>
  <c r="AL25" i="38" s="1"/>
  <c r="AM25" i="43" s="1"/>
  <c r="AK101" i="43"/>
  <c r="AL101" i="43" s="1"/>
  <c r="AM101" i="44" s="1"/>
  <c r="AM49" i="38"/>
  <c r="AJ49" i="55"/>
  <c r="AN49" i="55" s="1"/>
  <c r="AP49" i="55" s="1"/>
  <c r="AQ49" i="55" s="1"/>
  <c r="AM51" i="38"/>
  <c r="AJ51" i="55"/>
  <c r="AN51" i="55" s="1"/>
  <c r="AP51" i="55" s="1"/>
  <c r="AQ51" i="55" s="1"/>
  <c r="AM100" i="38"/>
  <c r="AJ100" i="55"/>
  <c r="AN100" i="55" s="1"/>
  <c r="AP100" i="55" s="1"/>
  <c r="AQ100" i="55" s="1"/>
  <c r="AM82" i="38"/>
  <c r="AJ82" i="55"/>
  <c r="AN82" i="55" s="1"/>
  <c r="AP82" i="55" s="1"/>
  <c r="AQ82" i="55" s="1"/>
  <c r="AL46" i="38"/>
  <c r="AK46" i="43"/>
  <c r="AL49" i="38"/>
  <c r="AK49" i="43"/>
  <c r="AL11" i="38"/>
  <c r="AM11" i="43" s="1"/>
  <c r="AK11" i="43"/>
  <c r="AL95" i="38"/>
  <c r="AK95" i="43"/>
  <c r="AL67" i="38"/>
  <c r="AK67" i="43"/>
  <c r="AL92" i="38"/>
  <c r="AK92" i="43"/>
  <c r="AL35" i="38"/>
  <c r="AK35" i="43"/>
  <c r="AL52" i="38"/>
  <c r="AK52" i="43"/>
  <c r="AL44" i="38"/>
  <c r="AK44" i="43"/>
  <c r="AL69" i="38"/>
  <c r="AK69" i="43"/>
  <c r="AL91" i="38"/>
  <c r="AK91" i="43"/>
  <c r="AL51" i="38"/>
  <c r="AK51" i="43"/>
  <c r="AL100" i="38"/>
  <c r="AK100" i="43"/>
  <c r="AL97" i="38"/>
  <c r="AK97" i="43"/>
  <c r="AL81" i="38"/>
  <c r="AK81" i="43"/>
  <c r="AL73" i="38"/>
  <c r="AK73" i="43"/>
  <c r="AL94" i="38"/>
  <c r="AK94" i="43"/>
  <c r="AL82" i="38"/>
  <c r="AK82" i="43"/>
  <c r="AL18" i="38"/>
  <c r="AM18" i="43" s="1"/>
  <c r="AK18" i="43"/>
  <c r="AL71" i="38"/>
  <c r="AK71" i="43"/>
  <c r="AL27" i="38"/>
  <c r="AK27" i="43"/>
  <c r="AM8" i="38"/>
  <c r="AJ8" i="55"/>
  <c r="AN8" i="55" s="1"/>
  <c r="AP8" i="55" s="1"/>
  <c r="AQ8" i="55" s="1"/>
  <c r="AM46" i="38"/>
  <c r="AJ46" i="55"/>
  <c r="AN46" i="55" s="1"/>
  <c r="AP46" i="55" s="1"/>
  <c r="AQ46" i="55" s="1"/>
  <c r="AM20" i="38"/>
  <c r="AJ20" i="55"/>
  <c r="AN20" i="55" s="1"/>
  <c r="AP20" i="55" s="1"/>
  <c r="AQ20" i="55" s="1"/>
  <c r="AJ11" i="55"/>
  <c r="AN11" i="55" s="1"/>
  <c r="AP11" i="55" s="1"/>
  <c r="AQ11" i="55" s="1"/>
  <c r="AM11" i="38"/>
  <c r="AM67" i="38"/>
  <c r="AJ67" i="55"/>
  <c r="AN67" i="55" s="1"/>
  <c r="AP67" i="55" s="1"/>
  <c r="AQ67" i="55" s="1"/>
  <c r="AM35" i="38"/>
  <c r="AJ35" i="55"/>
  <c r="AN35" i="55" s="1"/>
  <c r="AP35" i="55" s="1"/>
  <c r="AQ35" i="55" s="1"/>
  <c r="AM52" i="38"/>
  <c r="AJ52" i="55"/>
  <c r="AN52" i="55" s="1"/>
  <c r="AP52" i="55" s="1"/>
  <c r="AQ52" i="55" s="1"/>
  <c r="AM91" i="38"/>
  <c r="AJ91" i="55"/>
  <c r="AN91" i="55" s="1"/>
  <c r="AP91" i="55" s="1"/>
  <c r="AQ91" i="55" s="1"/>
  <c r="AM73" i="38"/>
  <c r="AJ73" i="55"/>
  <c r="AN73" i="55" s="1"/>
  <c r="AP73" i="55" s="1"/>
  <c r="AQ73" i="55" s="1"/>
  <c r="AM94" i="38"/>
  <c r="AJ94" i="55"/>
  <c r="AN94" i="55" s="1"/>
  <c r="AP94" i="55" s="1"/>
  <c r="AQ94" i="55" s="1"/>
  <c r="AJ18" i="55"/>
  <c r="AN18" i="55" s="1"/>
  <c r="AP18" i="55" s="1"/>
  <c r="AQ18" i="55" s="1"/>
  <c r="AM18" i="38"/>
  <c r="AM71" i="38"/>
  <c r="AJ71" i="55"/>
  <c r="AN71" i="55" s="1"/>
  <c r="AP71" i="55" s="1"/>
  <c r="AQ71" i="55" s="1"/>
  <c r="AL96" i="38"/>
  <c r="AK96" i="43"/>
  <c r="AL43" i="38"/>
  <c r="AK43" i="43"/>
  <c r="AL90" i="38"/>
  <c r="AK90" i="43"/>
  <c r="AM83" i="38"/>
  <c r="AJ83" i="55"/>
  <c r="AN83" i="55" s="1"/>
  <c r="AP83" i="55" s="1"/>
  <c r="AQ83" i="55" s="1"/>
  <c r="AM60" i="38"/>
  <c r="AJ60" i="55"/>
  <c r="AN60" i="55" s="1"/>
  <c r="AP60" i="55" s="1"/>
  <c r="AQ60" i="55" s="1"/>
  <c r="AM74" i="38"/>
  <c r="AJ74" i="55"/>
  <c r="AN74" i="55" s="1"/>
  <c r="AP74" i="55" s="1"/>
  <c r="AQ74" i="55" s="1"/>
  <c r="AM50" i="38"/>
  <c r="AJ50" i="55"/>
  <c r="AN50" i="55" s="1"/>
  <c r="AP50" i="55" s="1"/>
  <c r="AQ50" i="55" s="1"/>
  <c r="AM98" i="38"/>
  <c r="AM65" i="38"/>
  <c r="AJ65" i="55"/>
  <c r="AN65" i="55" s="1"/>
  <c r="AP65" i="55" s="1"/>
  <c r="AQ65" i="55" s="1"/>
  <c r="AM12" i="38"/>
  <c r="AJ12" i="55"/>
  <c r="AN12" i="55" s="1"/>
  <c r="AP12" i="55" s="1"/>
  <c r="AQ12" i="55" s="1"/>
  <c r="AM9" i="38"/>
  <c r="AJ9" i="55"/>
  <c r="AN9" i="55" s="1"/>
  <c r="AP9" i="55" s="1"/>
  <c r="AQ9" i="55" s="1"/>
  <c r="AM24" i="38"/>
  <c r="AJ24" i="55"/>
  <c r="AN24" i="55" s="1"/>
  <c r="AP24" i="55" s="1"/>
  <c r="AQ24" i="55" s="1"/>
  <c r="AM47" i="38"/>
  <c r="AJ47" i="55"/>
  <c r="AN47" i="55" s="1"/>
  <c r="AP47" i="55" s="1"/>
  <c r="AQ47" i="55" s="1"/>
  <c r="AM13" i="38"/>
  <c r="AJ13" i="55"/>
  <c r="AN13" i="55" s="1"/>
  <c r="AP13" i="55" s="1"/>
  <c r="AQ13" i="55" s="1"/>
  <c r="AJ25" i="55"/>
  <c r="AN25" i="55" s="1"/>
  <c r="AP25" i="55" s="1"/>
  <c r="AQ25" i="55" s="1"/>
  <c r="AM25" i="38"/>
  <c r="AJ19" i="55"/>
  <c r="AN19" i="55" s="1"/>
  <c r="AP19" i="55" s="1"/>
  <c r="AQ19" i="55" s="1"/>
  <c r="AM19" i="38"/>
  <c r="AM89" i="38"/>
  <c r="AJ89" i="55"/>
  <c r="AN89" i="55" s="1"/>
  <c r="AP89" i="55" s="1"/>
  <c r="AQ89" i="55" s="1"/>
  <c r="AJ59" i="55"/>
  <c r="AN59" i="55" s="1"/>
  <c r="AP59" i="55" s="1"/>
  <c r="AQ59" i="55" s="1"/>
  <c r="AM59" i="38"/>
  <c r="AM80" i="38"/>
  <c r="AJ80" i="55"/>
  <c r="AN80" i="55" s="1"/>
  <c r="AP80" i="55" s="1"/>
  <c r="AQ80" i="55" s="1"/>
  <c r="AM28" i="38"/>
  <c r="AJ28" i="55"/>
  <c r="AN28" i="55" s="1"/>
  <c r="AP28" i="55" s="1"/>
  <c r="AQ28" i="55" s="1"/>
  <c r="AM87" i="38"/>
  <c r="AJ87" i="55"/>
  <c r="AN87" i="55" s="1"/>
  <c r="AP87" i="55" s="1"/>
  <c r="AQ87" i="55" s="1"/>
  <c r="AM53" i="38"/>
  <c r="AJ53" i="55"/>
  <c r="AN53" i="55" s="1"/>
  <c r="AP53" i="55" s="1"/>
  <c r="AQ53" i="55" s="1"/>
  <c r="AM33" i="38"/>
  <c r="AJ33" i="55"/>
  <c r="AN33" i="55" s="1"/>
  <c r="AP33" i="55" s="1"/>
  <c r="AQ33" i="55" s="1"/>
  <c r="AM30" i="38"/>
  <c r="AJ30" i="55"/>
  <c r="AN30" i="55" s="1"/>
  <c r="AP30" i="55" s="1"/>
  <c r="AQ30" i="55" s="1"/>
  <c r="AM42" i="38"/>
  <c r="AJ42" i="55"/>
  <c r="AN42" i="55" s="1"/>
  <c r="AP42" i="55" s="1"/>
  <c r="AQ42" i="55" s="1"/>
  <c r="AM58" i="38"/>
  <c r="AJ58" i="55"/>
  <c r="AN58" i="55" s="1"/>
  <c r="AP58" i="55" s="1"/>
  <c r="AQ58" i="55" s="1"/>
  <c r="AM41" i="38"/>
  <c r="AJ41" i="55"/>
  <c r="AN41" i="55" s="1"/>
  <c r="AP41" i="55" s="1"/>
  <c r="AQ41" i="55" s="1"/>
  <c r="AM88" i="38"/>
  <c r="AJ88" i="55"/>
  <c r="AN88" i="55" s="1"/>
  <c r="AP88" i="55" s="1"/>
  <c r="AQ88" i="55" s="1"/>
  <c r="AM16" i="38"/>
  <c r="AJ16" i="55"/>
  <c r="AN16" i="55" s="1"/>
  <c r="AP16" i="55" s="1"/>
  <c r="AQ16" i="55" s="1"/>
  <c r="AJ68" i="55"/>
  <c r="AN68" i="55" s="1"/>
  <c r="AP68" i="55" s="1"/>
  <c r="AQ68" i="55" s="1"/>
  <c r="AM68" i="38"/>
  <c r="AM29" i="38"/>
  <c r="AJ29" i="55"/>
  <c r="AN29" i="55" s="1"/>
  <c r="AP29" i="55" s="1"/>
  <c r="AQ29" i="55" s="1"/>
  <c r="AM96" i="38"/>
  <c r="AJ96" i="55"/>
  <c r="AN96" i="55" s="1"/>
  <c r="AP96" i="55" s="1"/>
  <c r="AQ96" i="55" s="1"/>
  <c r="AM43" i="38"/>
  <c r="AJ43" i="55"/>
  <c r="AN43" i="55" s="1"/>
  <c r="AP43" i="55" s="1"/>
  <c r="AQ43" i="55" s="1"/>
  <c r="AM90" i="38"/>
  <c r="AJ90" i="55"/>
  <c r="AN90" i="55" s="1"/>
  <c r="AP90" i="55" s="1"/>
  <c r="AQ90" i="55" s="1"/>
  <c r="AM95" i="38"/>
  <c r="AJ95" i="55"/>
  <c r="AN95" i="55" s="1"/>
  <c r="AP95" i="55" s="1"/>
  <c r="AQ95" i="55" s="1"/>
  <c r="AM92" i="38"/>
  <c r="AJ92" i="55"/>
  <c r="AN92" i="55" s="1"/>
  <c r="AP92" i="55" s="1"/>
  <c r="AQ92" i="55" s="1"/>
  <c r="AM44" i="38"/>
  <c r="AJ44" i="55"/>
  <c r="AN44" i="55" s="1"/>
  <c r="AP44" i="55" s="1"/>
  <c r="AQ44" i="55" s="1"/>
  <c r="AM69" i="38"/>
  <c r="AJ69" i="55"/>
  <c r="AN69" i="55" s="1"/>
  <c r="AP69" i="55" s="1"/>
  <c r="AQ69" i="55" s="1"/>
  <c r="AM97" i="38"/>
  <c r="AJ97" i="55"/>
  <c r="AN97" i="55" s="1"/>
  <c r="AP97" i="55" s="1"/>
  <c r="AQ97" i="55" s="1"/>
  <c r="AM81" i="38"/>
  <c r="AJ81" i="55"/>
  <c r="AN81" i="55" s="1"/>
  <c r="AP81" i="55" s="1"/>
  <c r="AQ81" i="55" s="1"/>
  <c r="AM27" i="38"/>
  <c r="AJ27" i="55"/>
  <c r="AN27" i="55" s="1"/>
  <c r="AP27" i="55" s="1"/>
  <c r="AQ27" i="55" s="1"/>
  <c r="AL8" i="38"/>
  <c r="AK8" i="43"/>
  <c r="AL20" i="38"/>
  <c r="AK20" i="43"/>
  <c r="AL83" i="38"/>
  <c r="AK83" i="43"/>
  <c r="AL60" i="38"/>
  <c r="AK60" i="43"/>
  <c r="AL74" i="38"/>
  <c r="AK74" i="43"/>
  <c r="AL50" i="38"/>
  <c r="AK50" i="43"/>
  <c r="AL65" i="38"/>
  <c r="AK65" i="43"/>
  <c r="AL9" i="38"/>
  <c r="AM9" i="43" s="1"/>
  <c r="AK9" i="43"/>
  <c r="AL24" i="38"/>
  <c r="AK24" i="43"/>
  <c r="AL47" i="38"/>
  <c r="AK47" i="43"/>
  <c r="AL13" i="38"/>
  <c r="AM13" i="43" s="1"/>
  <c r="AK13" i="43"/>
  <c r="AL93" i="38"/>
  <c r="AM93" i="43" s="1"/>
  <c r="AK93" i="43"/>
  <c r="AL19" i="38"/>
  <c r="AK19" i="43"/>
  <c r="AL89" i="38"/>
  <c r="AK89" i="43"/>
  <c r="AL59" i="38"/>
  <c r="AM59" i="43" s="1"/>
  <c r="AK59" i="43"/>
  <c r="AL80" i="38"/>
  <c r="AK80" i="43"/>
  <c r="AL28" i="38"/>
  <c r="AK28" i="43"/>
  <c r="AL87" i="38"/>
  <c r="AK87" i="43"/>
  <c r="AL53" i="38"/>
  <c r="AK53" i="43"/>
  <c r="AL33" i="38"/>
  <c r="AK33" i="43"/>
  <c r="AL30" i="38"/>
  <c r="AK30" i="43"/>
  <c r="AL42" i="38"/>
  <c r="AK42" i="43"/>
  <c r="AL58" i="38"/>
  <c r="AK58" i="43"/>
  <c r="AL41" i="38"/>
  <c r="AK41" i="43"/>
  <c r="AL88" i="38"/>
  <c r="AK88" i="43"/>
  <c r="AL16" i="38"/>
  <c r="AM16" i="43" s="1"/>
  <c r="AK16" i="43"/>
  <c r="AL68" i="38"/>
  <c r="AM68" i="43" s="1"/>
  <c r="AK68" i="43"/>
  <c r="AL29" i="38"/>
  <c r="AK29" i="43"/>
  <c r="AJ101" i="55"/>
  <c r="AN101" i="55" s="1"/>
  <c r="AP101" i="55" s="1"/>
  <c r="AQ101" i="55" s="1"/>
  <c r="AM101" i="43"/>
  <c r="AJ101" i="38"/>
  <c r="AD102" i="55"/>
  <c r="AE102" i="55"/>
  <c r="AG2" i="55"/>
  <c r="AH2" i="55" s="1"/>
  <c r="N102" i="53"/>
  <c r="AM32" i="38" l="1"/>
  <c r="AM72" i="38"/>
  <c r="AM70" i="38"/>
  <c r="AK32" i="38"/>
  <c r="AL32" i="38" s="1"/>
  <c r="AM32" i="43" s="1"/>
  <c r="AM66" i="38"/>
  <c r="AK79" i="38"/>
  <c r="AL79" i="38" s="1"/>
  <c r="AM79" i="43" s="1"/>
  <c r="AM79" i="38"/>
  <c r="AL55" i="38"/>
  <c r="AM55" i="43" s="1"/>
  <c r="AK37" i="43"/>
  <c r="AK37" i="44" s="1"/>
  <c r="AK62" i="43"/>
  <c r="AL62" i="43" s="1"/>
  <c r="AK14" i="43"/>
  <c r="AK14" i="44" s="1"/>
  <c r="AK26" i="43"/>
  <c r="AL26" i="43" s="1"/>
  <c r="AJ54" i="55"/>
  <c r="AN54" i="55" s="1"/>
  <c r="AP54" i="55" s="1"/>
  <c r="AQ54" i="55" s="1"/>
  <c r="AL61" i="55"/>
  <c r="AJ61" i="55" s="1"/>
  <c r="AN61" i="55" s="1"/>
  <c r="AP61" i="55" s="1"/>
  <c r="AQ61" i="55" s="1"/>
  <c r="AK78" i="38"/>
  <c r="AL78" i="38" s="1"/>
  <c r="AM78" i="43" s="1"/>
  <c r="AL55" i="55"/>
  <c r="AM55" i="38" s="1"/>
  <c r="AJ78" i="55"/>
  <c r="AN78" i="55" s="1"/>
  <c r="AP78" i="55" s="1"/>
  <c r="AQ78" i="55" s="1"/>
  <c r="AK34" i="43"/>
  <c r="AL34" i="43" s="1"/>
  <c r="AK86" i="43"/>
  <c r="AK86" i="44" s="1"/>
  <c r="AK61" i="43"/>
  <c r="AL61" i="43" s="1"/>
  <c r="AK21" i="43"/>
  <c r="AL21" i="43" s="1"/>
  <c r="AM10" i="38"/>
  <c r="AJ10" i="38" s="1"/>
  <c r="AN10" i="38" s="1"/>
  <c r="AP10" i="38" s="1"/>
  <c r="AQ10" i="38" s="1"/>
  <c r="AL34" i="55"/>
  <c r="AM34" i="38" s="1"/>
  <c r="AJ34" i="38" s="1"/>
  <c r="AN34" i="38" s="1"/>
  <c r="AP34" i="38" s="1"/>
  <c r="AQ34" i="38" s="1"/>
  <c r="AL21" i="55"/>
  <c r="AM21" i="38" s="1"/>
  <c r="AJ21" i="38" s="1"/>
  <c r="AN21" i="38" s="1"/>
  <c r="AP21" i="38" s="1"/>
  <c r="AQ21" i="38" s="1"/>
  <c r="AJ86" i="55"/>
  <c r="AN86" i="55" s="1"/>
  <c r="AP86" i="55" s="1"/>
  <c r="AQ86" i="55" s="1"/>
  <c r="AK23" i="43"/>
  <c r="AL23" i="43" s="1"/>
  <c r="AG102" i="45"/>
  <c r="AH102" i="45"/>
  <c r="AK85" i="38"/>
  <c r="AL85" i="38" s="1"/>
  <c r="AM85" i="43" s="1"/>
  <c r="AF102" i="50"/>
  <c r="AJ85" i="55"/>
  <c r="AN85" i="55" s="1"/>
  <c r="AP85" i="55" s="1"/>
  <c r="AQ85" i="55" s="1"/>
  <c r="AK15" i="38"/>
  <c r="AL15" i="38" s="1"/>
  <c r="AM15" i="43" s="1"/>
  <c r="AG102" i="52"/>
  <c r="AF102" i="52"/>
  <c r="AH102" i="52"/>
  <c r="AF102" i="48"/>
  <c r="AF102" i="51"/>
  <c r="AH102" i="51"/>
  <c r="AG102" i="51"/>
  <c r="AK72" i="38"/>
  <c r="AK72" i="43" s="1"/>
  <c r="AL72" i="43" s="1"/>
  <c r="AG102" i="50"/>
  <c r="AH2" i="50"/>
  <c r="AG102" i="49"/>
  <c r="AH2" i="49"/>
  <c r="AH102" i="49" s="1"/>
  <c r="AK57" i="43"/>
  <c r="AK57" i="44" s="1"/>
  <c r="AF102" i="49"/>
  <c r="AF102" i="44"/>
  <c r="AG102" i="48"/>
  <c r="AH2" i="48"/>
  <c r="AH102" i="48" s="1"/>
  <c r="AF102" i="47"/>
  <c r="AG102" i="47"/>
  <c r="AH2" i="47"/>
  <c r="AH102" i="47" s="1"/>
  <c r="AF102" i="46"/>
  <c r="AG102" i="46"/>
  <c r="AH2" i="46"/>
  <c r="AH102" i="46" s="1"/>
  <c r="AF102" i="43"/>
  <c r="AH102" i="43"/>
  <c r="AG102" i="44"/>
  <c r="AH2" i="44"/>
  <c r="AH102" i="44" s="1"/>
  <c r="AG102" i="43"/>
  <c r="AL57" i="55"/>
  <c r="AM57" i="38" s="1"/>
  <c r="AJ57" i="38" s="1"/>
  <c r="AN57" i="38" s="1"/>
  <c r="AP57" i="38" s="1"/>
  <c r="AQ57" i="38" s="1"/>
  <c r="AK75" i="43"/>
  <c r="AL75" i="43" s="1"/>
  <c r="AJ37" i="55"/>
  <c r="AN37" i="55" s="1"/>
  <c r="AP37" i="55" s="1"/>
  <c r="AQ37" i="55" s="1"/>
  <c r="AK10" i="43"/>
  <c r="AL10" i="43" s="1"/>
  <c r="AM10" i="44" s="1"/>
  <c r="AM26" i="38"/>
  <c r="AJ26" i="38" s="1"/>
  <c r="AN26" i="38" s="1"/>
  <c r="AP26" i="38" s="1"/>
  <c r="AQ26" i="38" s="1"/>
  <c r="AK40" i="43"/>
  <c r="AL40" i="43" s="1"/>
  <c r="AK66" i="38"/>
  <c r="AK36" i="43"/>
  <c r="AK36" i="44" s="1"/>
  <c r="AM63" i="38"/>
  <c r="AL76" i="38"/>
  <c r="AM76" i="43" s="1"/>
  <c r="AK56" i="43"/>
  <c r="AK56" i="44" s="1"/>
  <c r="AL7" i="38"/>
  <c r="AJ7" i="38" s="1"/>
  <c r="AN7" i="38" s="1"/>
  <c r="AP7" i="38" s="1"/>
  <c r="AQ7" i="38" s="1"/>
  <c r="AK63" i="38"/>
  <c r="AL63" i="38" s="1"/>
  <c r="AM63" i="43" s="1"/>
  <c r="AL54" i="38"/>
  <c r="AJ54" i="38" s="1"/>
  <c r="AN54" i="38" s="1"/>
  <c r="AP54" i="38" s="1"/>
  <c r="AQ54" i="38" s="1"/>
  <c r="AK70" i="43"/>
  <c r="AK70" i="44" s="1"/>
  <c r="AJ15" i="55"/>
  <c r="AN15" i="55" s="1"/>
  <c r="AP15" i="55" s="1"/>
  <c r="AQ15" i="55" s="1"/>
  <c r="AL40" i="55"/>
  <c r="AJ40" i="55" s="1"/>
  <c r="AN40" i="55" s="1"/>
  <c r="AP40" i="55" s="1"/>
  <c r="AQ40" i="55" s="1"/>
  <c r="AM22" i="38"/>
  <c r="AJ22" i="38" s="1"/>
  <c r="AN22" i="38" s="1"/>
  <c r="AP22" i="38" s="1"/>
  <c r="AQ22" i="38" s="1"/>
  <c r="AK48" i="43"/>
  <c r="AK48" i="44" s="1"/>
  <c r="AL76" i="55"/>
  <c r="AM76" i="38" s="1"/>
  <c r="AJ38" i="55"/>
  <c r="AN38" i="55" s="1"/>
  <c r="AP38" i="55" s="1"/>
  <c r="AQ38" i="55" s="1"/>
  <c r="AJ45" i="55"/>
  <c r="AN45" i="55" s="1"/>
  <c r="AP45" i="55" s="1"/>
  <c r="AQ45" i="55" s="1"/>
  <c r="AL75" i="55"/>
  <c r="AM75" i="38" s="1"/>
  <c r="AJ75" i="38" s="1"/>
  <c r="AN75" i="38" s="1"/>
  <c r="AP75" i="38" s="1"/>
  <c r="AQ75" i="38" s="1"/>
  <c r="AL64" i="38"/>
  <c r="AJ64" i="38" s="1"/>
  <c r="AN64" i="38" s="1"/>
  <c r="AP64" i="38" s="1"/>
  <c r="AQ64" i="38" s="1"/>
  <c r="AJ64" i="55"/>
  <c r="AN64" i="55" s="1"/>
  <c r="AP64" i="55" s="1"/>
  <c r="AQ64" i="55" s="1"/>
  <c r="AK98" i="38"/>
  <c r="AL98" i="38" s="1"/>
  <c r="AM98" i="43" s="1"/>
  <c r="AK101" i="44"/>
  <c r="AK101" i="45" s="1"/>
  <c r="AF102" i="38"/>
  <c r="AG102" i="38"/>
  <c r="AH2" i="38"/>
  <c r="AH102" i="38" s="1"/>
  <c r="AJ48" i="55"/>
  <c r="AN48" i="55" s="1"/>
  <c r="AP48" i="55" s="1"/>
  <c r="AQ48" i="55" s="1"/>
  <c r="AJ56" i="55"/>
  <c r="AN56" i="55" s="1"/>
  <c r="AP56" i="55" s="1"/>
  <c r="AQ56" i="55" s="1"/>
  <c r="AJ7" i="55"/>
  <c r="AN7" i="55" s="1"/>
  <c r="AP7" i="55" s="1"/>
  <c r="AQ7" i="55" s="1"/>
  <c r="AJ36" i="55"/>
  <c r="AN36" i="55" s="1"/>
  <c r="AP36" i="55" s="1"/>
  <c r="AQ36" i="55" s="1"/>
  <c r="AL39" i="55"/>
  <c r="AM39" i="38" s="1"/>
  <c r="AJ39" i="38" s="1"/>
  <c r="AN39" i="38" s="1"/>
  <c r="AP39" i="38" s="1"/>
  <c r="AQ39" i="38" s="1"/>
  <c r="AK38" i="43"/>
  <c r="AK38" i="44" s="1"/>
  <c r="AK22" i="43"/>
  <c r="AL22" i="43" s="1"/>
  <c r="AK39" i="43"/>
  <c r="AL39" i="43" s="1"/>
  <c r="AK17" i="38"/>
  <c r="AL17" i="55"/>
  <c r="AK99" i="38"/>
  <c r="AL99" i="55"/>
  <c r="AJ62" i="55"/>
  <c r="AN62" i="55" s="1"/>
  <c r="AP62" i="55" s="1"/>
  <c r="AQ62" i="55" s="1"/>
  <c r="AJ14" i="55"/>
  <c r="AN14" i="55" s="1"/>
  <c r="AP14" i="55" s="1"/>
  <c r="AQ14" i="55" s="1"/>
  <c r="AJ23" i="55"/>
  <c r="AN23" i="55" s="1"/>
  <c r="AP23" i="55" s="1"/>
  <c r="AQ23" i="55" s="1"/>
  <c r="AK45" i="38"/>
  <c r="AL77" i="55"/>
  <c r="AK77" i="38"/>
  <c r="AK84" i="38"/>
  <c r="AL84" i="55"/>
  <c r="AK31" i="38"/>
  <c r="AL31" i="55"/>
  <c r="AK12" i="43"/>
  <c r="AL12" i="43" s="1"/>
  <c r="AM12" i="44" s="1"/>
  <c r="AJ93" i="55"/>
  <c r="AN93" i="55" s="1"/>
  <c r="AP93" i="55" s="1"/>
  <c r="AQ93" i="55" s="1"/>
  <c r="AH102" i="55"/>
  <c r="AI2" i="43"/>
  <c r="AI102" i="43" s="1"/>
  <c r="AI6" i="55"/>
  <c r="AK6" i="55"/>
  <c r="AK3" i="55"/>
  <c r="AI3" i="55"/>
  <c r="AI4" i="55"/>
  <c r="AK4" i="55"/>
  <c r="AK5" i="55"/>
  <c r="AI5" i="55"/>
  <c r="AI2" i="51"/>
  <c r="AI102" i="51" s="1"/>
  <c r="AI102" i="52"/>
  <c r="AJ11" i="38"/>
  <c r="AN11" i="38" s="1"/>
  <c r="AP11" i="38" s="1"/>
  <c r="AQ11" i="38" s="1"/>
  <c r="AK25" i="43"/>
  <c r="AK25" i="44" s="1"/>
  <c r="AJ18" i="38"/>
  <c r="AN18" i="38" s="1"/>
  <c r="AP18" i="38" s="1"/>
  <c r="AQ18" i="38" s="1"/>
  <c r="AJ68" i="38"/>
  <c r="AN68" i="38" s="1"/>
  <c r="AP68" i="38" s="1"/>
  <c r="AQ68" i="38" s="1"/>
  <c r="AJ93" i="38"/>
  <c r="AN93" i="38" s="1"/>
  <c r="AP93" i="38" s="1"/>
  <c r="AQ93" i="38" s="1"/>
  <c r="AL68" i="43"/>
  <c r="AK68" i="44"/>
  <c r="AK88" i="44"/>
  <c r="AL88" i="43"/>
  <c r="AL58" i="43"/>
  <c r="AK58" i="44"/>
  <c r="AL87" i="43"/>
  <c r="AK87" i="44"/>
  <c r="AK55" i="44"/>
  <c r="AL55" i="43"/>
  <c r="AL19" i="43"/>
  <c r="AM19" i="44" s="1"/>
  <c r="AK19" i="44"/>
  <c r="AL93" i="43"/>
  <c r="AK93" i="44"/>
  <c r="AL24" i="43"/>
  <c r="AK24" i="44"/>
  <c r="AL50" i="43"/>
  <c r="AK50" i="44"/>
  <c r="AL83" i="43"/>
  <c r="AK83" i="44"/>
  <c r="AL43" i="43"/>
  <c r="AK43" i="44"/>
  <c r="AK71" i="44"/>
  <c r="AL71" i="43"/>
  <c r="AL82" i="43"/>
  <c r="AK82" i="44"/>
  <c r="AK73" i="44"/>
  <c r="AL73" i="43"/>
  <c r="AK97" i="44"/>
  <c r="AL97" i="43"/>
  <c r="AK51" i="44"/>
  <c r="AL51" i="43"/>
  <c r="AK69" i="44"/>
  <c r="AL69" i="43"/>
  <c r="AL52" i="43"/>
  <c r="AK52" i="44"/>
  <c r="AL67" i="43"/>
  <c r="AK67" i="44"/>
  <c r="AK49" i="44"/>
  <c r="AL49" i="43"/>
  <c r="AL46" i="43"/>
  <c r="AK46" i="44"/>
  <c r="AJ56" i="38"/>
  <c r="AN56" i="38" s="1"/>
  <c r="AP56" i="38" s="1"/>
  <c r="AQ56" i="38" s="1"/>
  <c r="AM56" i="43"/>
  <c r="AM88" i="43"/>
  <c r="AJ88" i="38"/>
  <c r="AN88" i="38" s="1"/>
  <c r="AP88" i="38" s="1"/>
  <c r="AQ88" i="38" s="1"/>
  <c r="AJ58" i="38"/>
  <c r="AN58" i="38" s="1"/>
  <c r="AP58" i="38" s="1"/>
  <c r="AQ58" i="38" s="1"/>
  <c r="AM58" i="43"/>
  <c r="AM30" i="43"/>
  <c r="AJ30" i="38"/>
  <c r="AN30" i="38" s="1"/>
  <c r="AP30" i="38" s="1"/>
  <c r="AQ30" i="38" s="1"/>
  <c r="AJ87" i="38"/>
  <c r="AN87" i="38" s="1"/>
  <c r="AP87" i="38" s="1"/>
  <c r="AQ87" i="38" s="1"/>
  <c r="AM87" i="43"/>
  <c r="AM75" i="43"/>
  <c r="AJ19" i="38"/>
  <c r="AN19" i="38" s="1"/>
  <c r="AP19" i="38" s="1"/>
  <c r="AQ19" i="38" s="1"/>
  <c r="AM19" i="43"/>
  <c r="AM24" i="43"/>
  <c r="AJ24" i="38"/>
  <c r="AN24" i="38" s="1"/>
  <c r="AP24" i="38" s="1"/>
  <c r="AQ24" i="38" s="1"/>
  <c r="AM70" i="43"/>
  <c r="AJ70" i="38"/>
  <c r="AN70" i="38" s="1"/>
  <c r="AP70" i="38" s="1"/>
  <c r="AQ70" i="38" s="1"/>
  <c r="AM50" i="43"/>
  <c r="AJ50" i="38"/>
  <c r="AN50" i="38" s="1"/>
  <c r="AP50" i="38" s="1"/>
  <c r="AQ50" i="38" s="1"/>
  <c r="AM74" i="43"/>
  <c r="AJ74" i="38"/>
  <c r="AN74" i="38" s="1"/>
  <c r="AP74" i="38" s="1"/>
  <c r="AQ74" i="38" s="1"/>
  <c r="AM83" i="43"/>
  <c r="AJ83" i="38"/>
  <c r="AN83" i="38" s="1"/>
  <c r="AP83" i="38" s="1"/>
  <c r="AQ83" i="38" s="1"/>
  <c r="AM26" i="43"/>
  <c r="AJ13" i="38"/>
  <c r="AN13" i="38" s="1"/>
  <c r="AP13" i="38" s="1"/>
  <c r="AQ13" i="38" s="1"/>
  <c r="AJ12" i="38"/>
  <c r="AN12" i="38" s="1"/>
  <c r="AP12" i="38" s="1"/>
  <c r="AQ12" i="38" s="1"/>
  <c r="AM43" i="43"/>
  <c r="AJ43" i="38"/>
  <c r="AN43" i="38" s="1"/>
  <c r="AP43" i="38" s="1"/>
  <c r="AQ43" i="38" s="1"/>
  <c r="AM34" i="43"/>
  <c r="AJ71" i="38"/>
  <c r="AN71" i="38" s="1"/>
  <c r="AP71" i="38" s="1"/>
  <c r="AQ71" i="38" s="1"/>
  <c r="AM71" i="43"/>
  <c r="AM38" i="43"/>
  <c r="AJ38" i="38"/>
  <c r="AN38" i="38" s="1"/>
  <c r="AP38" i="38" s="1"/>
  <c r="AQ38" i="38" s="1"/>
  <c r="AM23" i="43"/>
  <c r="AJ23" i="38"/>
  <c r="AN23" i="38" s="1"/>
  <c r="AP23" i="38" s="1"/>
  <c r="AQ23" i="38" s="1"/>
  <c r="AM82" i="43"/>
  <c r="AJ82" i="38"/>
  <c r="AN82" i="38" s="1"/>
  <c r="AP82" i="38" s="1"/>
  <c r="AQ82" i="38" s="1"/>
  <c r="AJ48" i="38"/>
  <c r="AN48" i="38" s="1"/>
  <c r="AP48" i="38" s="1"/>
  <c r="AQ48" i="38" s="1"/>
  <c r="AM48" i="43"/>
  <c r="AM73" i="43"/>
  <c r="AJ73" i="38"/>
  <c r="AN73" i="38" s="1"/>
  <c r="AP73" i="38" s="1"/>
  <c r="AQ73" i="38" s="1"/>
  <c r="AM36" i="43"/>
  <c r="AJ36" i="38"/>
  <c r="AN36" i="38" s="1"/>
  <c r="AP36" i="38" s="1"/>
  <c r="AQ36" i="38" s="1"/>
  <c r="AJ97" i="38"/>
  <c r="AN97" i="38" s="1"/>
  <c r="AP97" i="38" s="1"/>
  <c r="AQ97" i="38" s="1"/>
  <c r="AM97" i="43"/>
  <c r="AM40" i="43"/>
  <c r="AM51" i="43"/>
  <c r="AJ51" i="38"/>
  <c r="AN51" i="38" s="1"/>
  <c r="AP51" i="38" s="1"/>
  <c r="AQ51" i="38" s="1"/>
  <c r="AM69" i="43"/>
  <c r="AJ69" i="38"/>
  <c r="AN69" i="38" s="1"/>
  <c r="AP69" i="38" s="1"/>
  <c r="AQ69" i="38" s="1"/>
  <c r="AM52" i="43"/>
  <c r="AJ52" i="38"/>
  <c r="AN52" i="38" s="1"/>
  <c r="AP52" i="38" s="1"/>
  <c r="AQ52" i="38" s="1"/>
  <c r="AJ67" i="38"/>
  <c r="AN67" i="38" s="1"/>
  <c r="AP67" i="38" s="1"/>
  <c r="AQ67" i="38" s="1"/>
  <c r="AM67" i="43"/>
  <c r="AM61" i="43"/>
  <c r="AM21" i="43"/>
  <c r="AM49" i="43"/>
  <c r="AJ49" i="38"/>
  <c r="AN49" i="38" s="1"/>
  <c r="AP49" i="38" s="1"/>
  <c r="AQ49" i="38" s="1"/>
  <c r="AJ46" i="38"/>
  <c r="AN46" i="38" s="1"/>
  <c r="AP46" i="38" s="1"/>
  <c r="AQ46" i="38" s="1"/>
  <c r="AM46" i="43"/>
  <c r="AK74" i="44"/>
  <c r="AL74" i="43"/>
  <c r="AK29" i="44"/>
  <c r="AL29" i="43"/>
  <c r="AL16" i="43"/>
  <c r="AM16" i="44" s="1"/>
  <c r="AK16" i="44"/>
  <c r="AL54" i="43"/>
  <c r="AK54" i="44"/>
  <c r="AK41" i="44"/>
  <c r="AL41" i="43"/>
  <c r="AL42" i="43"/>
  <c r="AK42" i="44"/>
  <c r="AK33" i="44"/>
  <c r="AL33" i="43"/>
  <c r="AK53" i="44"/>
  <c r="AL53" i="43"/>
  <c r="AK28" i="44"/>
  <c r="AL28" i="43"/>
  <c r="AK80" i="44"/>
  <c r="AL80" i="43"/>
  <c r="AK59" i="44"/>
  <c r="AL59" i="43"/>
  <c r="AL89" i="43"/>
  <c r="AK89" i="44"/>
  <c r="AL7" i="43"/>
  <c r="AM7" i="44" s="1"/>
  <c r="AK7" i="44"/>
  <c r="AK47" i="44"/>
  <c r="AL47" i="43"/>
  <c r="AL9" i="43"/>
  <c r="AM9" i="44" s="1"/>
  <c r="AK9" i="44"/>
  <c r="AL65" i="43"/>
  <c r="AK65" i="44"/>
  <c r="AL60" i="43"/>
  <c r="AK60" i="44"/>
  <c r="AL20" i="43"/>
  <c r="AM20" i="44" s="1"/>
  <c r="AK20" i="44"/>
  <c r="AL8" i="43"/>
  <c r="AM8" i="44" s="1"/>
  <c r="AK8" i="44"/>
  <c r="AJ59" i="38"/>
  <c r="AN59" i="38" s="1"/>
  <c r="AP59" i="38" s="1"/>
  <c r="AQ59" i="38" s="1"/>
  <c r="AJ25" i="38"/>
  <c r="AN25" i="38" s="1"/>
  <c r="AP25" i="38" s="1"/>
  <c r="AQ25" i="38" s="1"/>
  <c r="AL90" i="43"/>
  <c r="AK90" i="44"/>
  <c r="AK96" i="44"/>
  <c r="AL96" i="43"/>
  <c r="AK27" i="44"/>
  <c r="AL27" i="43"/>
  <c r="AL76" i="43"/>
  <c r="AK76" i="44"/>
  <c r="AL18" i="43"/>
  <c r="AM18" i="44" s="1"/>
  <c r="AK18" i="44"/>
  <c r="AL94" i="43"/>
  <c r="AK94" i="44"/>
  <c r="AL81" i="43"/>
  <c r="AK81" i="44"/>
  <c r="AK100" i="44"/>
  <c r="AL100" i="43"/>
  <c r="AL91" i="43"/>
  <c r="AK91" i="44"/>
  <c r="AL44" i="43"/>
  <c r="AK44" i="44"/>
  <c r="AK35" i="44"/>
  <c r="AL35" i="43"/>
  <c r="AK92" i="44"/>
  <c r="AL92" i="43"/>
  <c r="AL95" i="43"/>
  <c r="AK95" i="44"/>
  <c r="AL11" i="43"/>
  <c r="AM11" i="44" s="1"/>
  <c r="AK11" i="44"/>
  <c r="AK30" i="44"/>
  <c r="AL30" i="43"/>
  <c r="AL13" i="43"/>
  <c r="AM13" i="44" s="1"/>
  <c r="AK13" i="44"/>
  <c r="AK64" i="44"/>
  <c r="AL64" i="43"/>
  <c r="AM29" i="43"/>
  <c r="AJ29" i="38"/>
  <c r="AN29" i="38" s="1"/>
  <c r="AP29" i="38" s="1"/>
  <c r="AQ29" i="38" s="1"/>
  <c r="AM41" i="43"/>
  <c r="AJ41" i="38"/>
  <c r="AN41" i="38" s="1"/>
  <c r="AP41" i="38" s="1"/>
  <c r="AQ41" i="38" s="1"/>
  <c r="AJ42" i="38"/>
  <c r="AN42" i="38" s="1"/>
  <c r="AP42" i="38" s="1"/>
  <c r="AQ42" i="38" s="1"/>
  <c r="AM42" i="43"/>
  <c r="AM33" i="43"/>
  <c r="AJ33" i="38"/>
  <c r="AN33" i="38" s="1"/>
  <c r="AP33" i="38" s="1"/>
  <c r="AQ33" i="38" s="1"/>
  <c r="AM53" i="43"/>
  <c r="AJ53" i="38"/>
  <c r="AN53" i="38" s="1"/>
  <c r="AP53" i="38" s="1"/>
  <c r="AQ53" i="38" s="1"/>
  <c r="AM28" i="43"/>
  <c r="AJ28" i="38"/>
  <c r="AN28" i="38" s="1"/>
  <c r="AP28" i="38" s="1"/>
  <c r="AQ28" i="38" s="1"/>
  <c r="AM80" i="43"/>
  <c r="AJ80" i="38"/>
  <c r="AN80" i="38" s="1"/>
  <c r="AP80" i="38" s="1"/>
  <c r="AQ80" i="38" s="1"/>
  <c r="AM89" i="43"/>
  <c r="AJ89" i="38"/>
  <c r="AN89" i="38" s="1"/>
  <c r="AP89" i="38" s="1"/>
  <c r="AQ89" i="38" s="1"/>
  <c r="AM47" i="43"/>
  <c r="AJ47" i="38"/>
  <c r="AN47" i="38" s="1"/>
  <c r="AP47" i="38" s="1"/>
  <c r="AQ47" i="38" s="1"/>
  <c r="AM37" i="43"/>
  <c r="AJ37" i="38"/>
  <c r="AN37" i="38" s="1"/>
  <c r="AP37" i="38" s="1"/>
  <c r="AQ37" i="38" s="1"/>
  <c r="AJ65" i="38"/>
  <c r="AN65" i="38" s="1"/>
  <c r="AP65" i="38" s="1"/>
  <c r="AQ65" i="38" s="1"/>
  <c r="AM65" i="43"/>
  <c r="AM62" i="43"/>
  <c r="AJ62" i="38"/>
  <c r="AN62" i="38" s="1"/>
  <c r="AP62" i="38" s="1"/>
  <c r="AQ62" i="38" s="1"/>
  <c r="AM14" i="43"/>
  <c r="AJ14" i="38"/>
  <c r="AN14" i="38" s="1"/>
  <c r="AP14" i="38" s="1"/>
  <c r="AQ14" i="38" s="1"/>
  <c r="AJ60" i="38"/>
  <c r="AN60" i="38" s="1"/>
  <c r="AP60" i="38" s="1"/>
  <c r="AQ60" i="38" s="1"/>
  <c r="AM60" i="43"/>
  <c r="AM20" i="43"/>
  <c r="AJ20" i="38"/>
  <c r="AN20" i="38" s="1"/>
  <c r="AP20" i="38" s="1"/>
  <c r="AQ20" i="38" s="1"/>
  <c r="AM8" i="43"/>
  <c r="AJ8" i="38"/>
  <c r="AN8" i="38" s="1"/>
  <c r="AP8" i="38" s="1"/>
  <c r="AQ8" i="38" s="1"/>
  <c r="AJ16" i="38"/>
  <c r="AN16" i="38" s="1"/>
  <c r="AP16" i="38" s="1"/>
  <c r="AQ16" i="38" s="1"/>
  <c r="AJ9" i="38"/>
  <c r="AN9" i="38" s="1"/>
  <c r="AP9" i="38" s="1"/>
  <c r="AQ9" i="38" s="1"/>
  <c r="AJ90" i="38"/>
  <c r="AN90" i="38" s="1"/>
  <c r="AP90" i="38" s="1"/>
  <c r="AQ90" i="38" s="1"/>
  <c r="AM90" i="43"/>
  <c r="AM96" i="43"/>
  <c r="AJ96" i="38"/>
  <c r="AN96" i="38" s="1"/>
  <c r="AP96" i="38" s="1"/>
  <c r="AQ96" i="38" s="1"/>
  <c r="AM27" i="43"/>
  <c r="AJ27" i="38"/>
  <c r="AN27" i="38" s="1"/>
  <c r="AP27" i="38" s="1"/>
  <c r="AQ27" i="38" s="1"/>
  <c r="AJ94" i="38"/>
  <c r="AN94" i="38" s="1"/>
  <c r="AP94" i="38" s="1"/>
  <c r="AQ94" i="38" s="1"/>
  <c r="AM94" i="43"/>
  <c r="AM86" i="43"/>
  <c r="AJ86" i="38"/>
  <c r="AN86" i="38" s="1"/>
  <c r="AP86" i="38" s="1"/>
  <c r="AQ86" i="38" s="1"/>
  <c r="AJ81" i="38"/>
  <c r="AN81" i="38" s="1"/>
  <c r="AP81" i="38" s="1"/>
  <c r="AQ81" i="38" s="1"/>
  <c r="AM81" i="43"/>
  <c r="AM22" i="43"/>
  <c r="AJ100" i="38"/>
  <c r="AN100" i="38" s="1"/>
  <c r="AP100" i="38" s="1"/>
  <c r="AQ100" i="38" s="1"/>
  <c r="AM100" i="43"/>
  <c r="AM57" i="43"/>
  <c r="AM91" i="43"/>
  <c r="AJ91" i="38"/>
  <c r="AN91" i="38" s="1"/>
  <c r="AP91" i="38" s="1"/>
  <c r="AQ91" i="38" s="1"/>
  <c r="AM39" i="43"/>
  <c r="AM44" i="43"/>
  <c r="AJ44" i="38"/>
  <c r="AN44" i="38" s="1"/>
  <c r="AP44" i="38" s="1"/>
  <c r="AQ44" i="38" s="1"/>
  <c r="AJ35" i="38"/>
  <c r="AN35" i="38" s="1"/>
  <c r="AP35" i="38" s="1"/>
  <c r="AQ35" i="38" s="1"/>
  <c r="AM35" i="43"/>
  <c r="AJ92" i="38"/>
  <c r="AN92" i="38" s="1"/>
  <c r="AP92" i="38" s="1"/>
  <c r="AQ92" i="38" s="1"/>
  <c r="AM92" i="43"/>
  <c r="AM95" i="43"/>
  <c r="AJ95" i="38"/>
  <c r="AN95" i="38" s="1"/>
  <c r="AP95" i="38" s="1"/>
  <c r="AQ95" i="38" s="1"/>
  <c r="AI2" i="55"/>
  <c r="AK2" i="55"/>
  <c r="AL2" i="55" s="1"/>
  <c r="AJ101" i="43"/>
  <c r="AG102" i="55"/>
  <c r="AO102" i="55"/>
  <c r="AF102" i="55"/>
  <c r="AJ32" i="38" l="1"/>
  <c r="AN32" i="38" s="1"/>
  <c r="AP32" i="38" s="1"/>
  <c r="AQ32" i="38" s="1"/>
  <c r="AK62" i="44"/>
  <c r="AK32" i="43"/>
  <c r="AK32" i="44" s="1"/>
  <c r="AK63" i="43"/>
  <c r="AL63" i="43" s="1"/>
  <c r="AM63" i="44" s="1"/>
  <c r="AJ57" i="55"/>
  <c r="AN57" i="55" s="1"/>
  <c r="AP57" i="55" s="1"/>
  <c r="AQ57" i="55" s="1"/>
  <c r="AJ63" i="38"/>
  <c r="AN63" i="38" s="1"/>
  <c r="AP63" i="38" s="1"/>
  <c r="AQ63" i="38" s="1"/>
  <c r="AK79" i="43"/>
  <c r="AL79" i="43" s="1"/>
  <c r="AM79" i="44" s="1"/>
  <c r="AJ79" i="38"/>
  <c r="AN79" i="38" s="1"/>
  <c r="AP79" i="38" s="1"/>
  <c r="AQ79" i="38" s="1"/>
  <c r="AJ85" i="38"/>
  <c r="AN85" i="38" s="1"/>
  <c r="AP85" i="38" s="1"/>
  <c r="AQ85" i="38" s="1"/>
  <c r="AL57" i="43"/>
  <c r="AM57" i="44" s="1"/>
  <c r="AK23" i="44"/>
  <c r="AK23" i="45" s="1"/>
  <c r="AK34" i="44"/>
  <c r="AK34" i="45" s="1"/>
  <c r="AL37" i="43"/>
  <c r="AM37" i="44" s="1"/>
  <c r="AK21" i="44"/>
  <c r="AL21" i="44" s="1"/>
  <c r="AM21" i="45" s="1"/>
  <c r="AM61" i="38"/>
  <c r="AJ61" i="38" s="1"/>
  <c r="AN61" i="38" s="1"/>
  <c r="AP61" i="38" s="1"/>
  <c r="AQ61" i="38" s="1"/>
  <c r="AM40" i="38"/>
  <c r="AJ40" i="38" s="1"/>
  <c r="AN40" i="38" s="1"/>
  <c r="AP40" i="38" s="1"/>
  <c r="AQ40" i="38" s="1"/>
  <c r="AL14" i="43"/>
  <c r="AM14" i="44" s="1"/>
  <c r="AK26" i="44"/>
  <c r="AL26" i="44" s="1"/>
  <c r="AM26" i="45" s="1"/>
  <c r="AJ76" i="55"/>
  <c r="AN76" i="55" s="1"/>
  <c r="AP76" i="55" s="1"/>
  <c r="AQ76" i="55" s="1"/>
  <c r="AK61" i="44"/>
  <c r="AL61" i="44" s="1"/>
  <c r="AM61" i="45" s="1"/>
  <c r="AJ21" i="55"/>
  <c r="AN21" i="55" s="1"/>
  <c r="AP21" i="55" s="1"/>
  <c r="AQ21" i="55" s="1"/>
  <c r="AJ98" i="38"/>
  <c r="AN98" i="38" s="1"/>
  <c r="AP98" i="38" s="1"/>
  <c r="AQ98" i="38" s="1"/>
  <c r="AJ55" i="38"/>
  <c r="AN55" i="38" s="1"/>
  <c r="AP55" i="38" s="1"/>
  <c r="AQ55" i="38" s="1"/>
  <c r="AJ55" i="55"/>
  <c r="AN55" i="55" s="1"/>
  <c r="AP55" i="55" s="1"/>
  <c r="AQ55" i="55" s="1"/>
  <c r="AL36" i="43"/>
  <c r="AM36" i="44" s="1"/>
  <c r="AM7" i="43"/>
  <c r="AJ7" i="43" s="1"/>
  <c r="AN7" i="43" s="1"/>
  <c r="AP7" i="43" s="1"/>
  <c r="AQ7" i="43" s="1"/>
  <c r="AK10" i="44"/>
  <c r="AK10" i="45" s="1"/>
  <c r="AK85" i="43"/>
  <c r="AK85" i="44" s="1"/>
  <c r="AL85" i="44" s="1"/>
  <c r="AM85" i="45" s="1"/>
  <c r="AM64" i="43"/>
  <c r="AJ64" i="43" s="1"/>
  <c r="AN64" i="43" s="1"/>
  <c r="AP64" i="43" s="1"/>
  <c r="AQ64" i="43" s="1"/>
  <c r="AL86" i="43"/>
  <c r="AM86" i="44" s="1"/>
  <c r="AK78" i="43"/>
  <c r="AK78" i="44" s="1"/>
  <c r="AK78" i="45" s="1"/>
  <c r="AJ78" i="38"/>
  <c r="AN78" i="38" s="1"/>
  <c r="AP78" i="38" s="1"/>
  <c r="AQ78" i="38" s="1"/>
  <c r="AJ34" i="55"/>
  <c r="AN34" i="55" s="1"/>
  <c r="AP34" i="55" s="1"/>
  <c r="AQ34" i="55" s="1"/>
  <c r="AL101" i="44"/>
  <c r="AJ101" i="44" s="1"/>
  <c r="AK72" i="44"/>
  <c r="AL72" i="44" s="1"/>
  <c r="AM72" i="45" s="1"/>
  <c r="AL56" i="43"/>
  <c r="AM56" i="44" s="1"/>
  <c r="AL38" i="43"/>
  <c r="AJ38" i="43" s="1"/>
  <c r="AN38" i="43" s="1"/>
  <c r="AP38" i="43" s="1"/>
  <c r="AQ38" i="43" s="1"/>
  <c r="AM54" i="43"/>
  <c r="AJ54" i="43" s="1"/>
  <c r="AN54" i="43" s="1"/>
  <c r="AP54" i="43" s="1"/>
  <c r="AQ54" i="43" s="1"/>
  <c r="AK75" i="44"/>
  <c r="AL75" i="44" s="1"/>
  <c r="AM75" i="45" s="1"/>
  <c r="AK40" i="44"/>
  <c r="AK40" i="45" s="1"/>
  <c r="AK15" i="43"/>
  <c r="AJ15" i="38"/>
  <c r="AN15" i="38" s="1"/>
  <c r="AP15" i="38" s="1"/>
  <c r="AQ15" i="38" s="1"/>
  <c r="AL72" i="38"/>
  <c r="AM72" i="43" s="1"/>
  <c r="AJ72" i="43" s="1"/>
  <c r="AN72" i="43" s="1"/>
  <c r="AP72" i="43" s="1"/>
  <c r="AQ72" i="43" s="1"/>
  <c r="AJ76" i="38"/>
  <c r="AN76" i="38" s="1"/>
  <c r="AP76" i="38" s="1"/>
  <c r="AQ76" i="38" s="1"/>
  <c r="AH102" i="50"/>
  <c r="AI2" i="50"/>
  <c r="AI102" i="50" s="1"/>
  <c r="AJ39" i="55"/>
  <c r="AN39" i="55" s="1"/>
  <c r="AP39" i="55" s="1"/>
  <c r="AQ39" i="55" s="1"/>
  <c r="AL66" i="38"/>
  <c r="AK66" i="43"/>
  <c r="AL70" i="43"/>
  <c r="AM70" i="44" s="1"/>
  <c r="AJ75" i="55"/>
  <c r="AN75" i="55" s="1"/>
  <c r="AP75" i="55" s="1"/>
  <c r="AQ75" i="55" s="1"/>
  <c r="AL48" i="43"/>
  <c r="AM48" i="44" s="1"/>
  <c r="AK22" i="44"/>
  <c r="AK22" i="45" s="1"/>
  <c r="AK98" i="43"/>
  <c r="AL98" i="43" s="1"/>
  <c r="AM98" i="44" s="1"/>
  <c r="AK39" i="44"/>
  <c r="AK39" i="45" s="1"/>
  <c r="AJ99" i="55"/>
  <c r="AN99" i="55" s="1"/>
  <c r="AP99" i="55" s="1"/>
  <c r="AQ99" i="55" s="1"/>
  <c r="AM99" i="38"/>
  <c r="AL99" i="38"/>
  <c r="AK99" i="43"/>
  <c r="AM17" i="38"/>
  <c r="AJ17" i="55"/>
  <c r="AN17" i="55" s="1"/>
  <c r="AP17" i="55" s="1"/>
  <c r="AQ17" i="55" s="1"/>
  <c r="AL17" i="38"/>
  <c r="AK17" i="43"/>
  <c r="AL84" i="38"/>
  <c r="AK84" i="43"/>
  <c r="AM31" i="38"/>
  <c r="AJ31" i="55"/>
  <c r="AN31" i="55" s="1"/>
  <c r="AP31" i="55" s="1"/>
  <c r="AQ31" i="55" s="1"/>
  <c r="AL77" i="38"/>
  <c r="AK77" i="43"/>
  <c r="AL31" i="38"/>
  <c r="AK31" i="43"/>
  <c r="AM77" i="38"/>
  <c r="AJ77" i="55"/>
  <c r="AN77" i="55" s="1"/>
  <c r="AP77" i="55" s="1"/>
  <c r="AQ77" i="55" s="1"/>
  <c r="AM84" i="38"/>
  <c r="AJ84" i="55"/>
  <c r="AN84" i="55" s="1"/>
  <c r="AP84" i="55" s="1"/>
  <c r="AQ84" i="55" s="1"/>
  <c r="AK45" i="43"/>
  <c r="AL45" i="38"/>
  <c r="AK12" i="44"/>
  <c r="AL12" i="44" s="1"/>
  <c r="AI2" i="49"/>
  <c r="AI102" i="49" s="1"/>
  <c r="AJ20" i="43"/>
  <c r="AN20" i="43" s="1"/>
  <c r="AP20" i="43" s="1"/>
  <c r="AQ20" i="43" s="1"/>
  <c r="AI102" i="55"/>
  <c r="AJ8" i="43"/>
  <c r="AN8" i="43" s="1"/>
  <c r="AP8" i="43" s="1"/>
  <c r="AQ8" i="43" s="1"/>
  <c r="AJ9" i="43"/>
  <c r="AN9" i="43" s="1"/>
  <c r="AP9" i="43" s="1"/>
  <c r="AQ9" i="43" s="1"/>
  <c r="AK5" i="38"/>
  <c r="AL5" i="55"/>
  <c r="AK4" i="38"/>
  <c r="AL4" i="55"/>
  <c r="AI2" i="48"/>
  <c r="AI102" i="48" s="1"/>
  <c r="AI2" i="47"/>
  <c r="AI102" i="47" s="1"/>
  <c r="AI2" i="46"/>
  <c r="AI102" i="46" s="1"/>
  <c r="AK6" i="38"/>
  <c r="AL6" i="55"/>
  <c r="AI2" i="44"/>
  <c r="AI102" i="44" s="1"/>
  <c r="AI2" i="45"/>
  <c r="AI102" i="45" s="1"/>
  <c r="AK3" i="38"/>
  <c r="AL3" i="55"/>
  <c r="AL25" i="43"/>
  <c r="AJ25" i="43" s="1"/>
  <c r="AN25" i="43" s="1"/>
  <c r="AP25" i="43" s="1"/>
  <c r="AQ25" i="43" s="1"/>
  <c r="AJ16" i="43"/>
  <c r="AN16" i="43" s="1"/>
  <c r="AP16" i="43" s="1"/>
  <c r="AQ16" i="43" s="1"/>
  <c r="AJ11" i="43"/>
  <c r="AN11" i="43" s="1"/>
  <c r="AP11" i="43" s="1"/>
  <c r="AQ11" i="43" s="1"/>
  <c r="AJ12" i="43"/>
  <c r="AN12" i="43" s="1"/>
  <c r="AP12" i="43" s="1"/>
  <c r="AQ12" i="43" s="1"/>
  <c r="AJ19" i="43"/>
  <c r="AN19" i="43" s="1"/>
  <c r="AP19" i="43" s="1"/>
  <c r="AQ19" i="43" s="1"/>
  <c r="AK35" i="45"/>
  <c r="AL35" i="44"/>
  <c r="AM35" i="45" s="1"/>
  <c r="AM91" i="44"/>
  <c r="AJ91" i="43"/>
  <c r="AN91" i="43" s="1"/>
  <c r="AP91" i="43" s="1"/>
  <c r="AQ91" i="43" s="1"/>
  <c r="AK27" i="45"/>
  <c r="AL27" i="44"/>
  <c r="AM27" i="45" s="1"/>
  <c r="AK60" i="45"/>
  <c r="AL60" i="44"/>
  <c r="AM60" i="45" s="1"/>
  <c r="AK37" i="45"/>
  <c r="AL37" i="44"/>
  <c r="AM37" i="45" s="1"/>
  <c r="AM53" i="44"/>
  <c r="AJ53" i="43"/>
  <c r="AN53" i="43" s="1"/>
  <c r="AP53" i="43" s="1"/>
  <c r="AQ53" i="43" s="1"/>
  <c r="AK29" i="45"/>
  <c r="AL29" i="44"/>
  <c r="AM29" i="45" s="1"/>
  <c r="AK67" i="45"/>
  <c r="AL67" i="44"/>
  <c r="AM67" i="45" s="1"/>
  <c r="AM69" i="44"/>
  <c r="AJ69" i="43"/>
  <c r="AN69" i="43" s="1"/>
  <c r="AP69" i="43" s="1"/>
  <c r="AQ69" i="43" s="1"/>
  <c r="AM71" i="44"/>
  <c r="AJ71" i="43"/>
  <c r="AN71" i="43" s="1"/>
  <c r="AP71" i="43" s="1"/>
  <c r="AQ71" i="43" s="1"/>
  <c r="AK83" i="45"/>
  <c r="AL83" i="44"/>
  <c r="AM83" i="45" s="1"/>
  <c r="AM55" i="44"/>
  <c r="AJ55" i="43"/>
  <c r="AN55" i="43" s="1"/>
  <c r="AP55" i="43" s="1"/>
  <c r="AQ55" i="43" s="1"/>
  <c r="AK68" i="45"/>
  <c r="AL68" i="44"/>
  <c r="AM68" i="45" s="1"/>
  <c r="AJ75" i="43"/>
  <c r="AN75" i="43" s="1"/>
  <c r="AP75" i="43" s="1"/>
  <c r="AQ75" i="43" s="1"/>
  <c r="AM75" i="44"/>
  <c r="AK11" i="45"/>
  <c r="AL11" i="44"/>
  <c r="AM92" i="44"/>
  <c r="AJ92" i="43"/>
  <c r="AN92" i="43" s="1"/>
  <c r="AP92" i="43" s="1"/>
  <c r="AQ92" i="43" s="1"/>
  <c r="AL22" i="44"/>
  <c r="AM22" i="45" s="1"/>
  <c r="AK76" i="45"/>
  <c r="AL76" i="44"/>
  <c r="AM76" i="45" s="1"/>
  <c r="AM96" i="44"/>
  <c r="AJ96" i="43"/>
  <c r="AN96" i="43" s="1"/>
  <c r="AP96" i="43" s="1"/>
  <c r="AQ96" i="43" s="1"/>
  <c r="AM60" i="44"/>
  <c r="AJ60" i="43"/>
  <c r="AN60" i="43" s="1"/>
  <c r="AP60" i="43" s="1"/>
  <c r="AQ60" i="43" s="1"/>
  <c r="AK62" i="45"/>
  <c r="AL62" i="44"/>
  <c r="AM62" i="45" s="1"/>
  <c r="AL47" i="44"/>
  <c r="AM47" i="45" s="1"/>
  <c r="AK47" i="45"/>
  <c r="AM89" i="44"/>
  <c r="AJ89" i="43"/>
  <c r="AN89" i="43" s="1"/>
  <c r="AP89" i="43" s="1"/>
  <c r="AQ89" i="43" s="1"/>
  <c r="AL80" i="44"/>
  <c r="AM80" i="45" s="1"/>
  <c r="AK80" i="45"/>
  <c r="AK53" i="45"/>
  <c r="AL53" i="44"/>
  <c r="AM53" i="45" s="1"/>
  <c r="AM42" i="44"/>
  <c r="AJ42" i="43"/>
  <c r="AN42" i="43" s="1"/>
  <c r="AP42" i="43" s="1"/>
  <c r="AQ42" i="43" s="1"/>
  <c r="AM54" i="44"/>
  <c r="AM74" i="44"/>
  <c r="AJ74" i="43"/>
  <c r="AN74" i="43" s="1"/>
  <c r="AP74" i="43" s="1"/>
  <c r="AQ74" i="43" s="1"/>
  <c r="AM46" i="44"/>
  <c r="AJ46" i="43"/>
  <c r="AN46" i="43" s="1"/>
  <c r="AP46" i="43" s="1"/>
  <c r="AQ46" i="43" s="1"/>
  <c r="AM21" i="44"/>
  <c r="AJ21" i="43"/>
  <c r="AN21" i="43" s="1"/>
  <c r="AP21" i="43" s="1"/>
  <c r="AQ21" i="43" s="1"/>
  <c r="AM67" i="44"/>
  <c r="AJ67" i="43"/>
  <c r="AN67" i="43" s="1"/>
  <c r="AP67" i="43" s="1"/>
  <c r="AQ67" i="43" s="1"/>
  <c r="AK69" i="45"/>
  <c r="AL69" i="44"/>
  <c r="AM69" i="45" s="1"/>
  <c r="AM40" i="44"/>
  <c r="AJ40" i="43"/>
  <c r="AN40" i="43" s="1"/>
  <c r="AP40" i="43" s="1"/>
  <c r="AQ40" i="43" s="1"/>
  <c r="AL36" i="44"/>
  <c r="AM36" i="45" s="1"/>
  <c r="AK36" i="45"/>
  <c r="AL48" i="44"/>
  <c r="AM48" i="45" s="1"/>
  <c r="AK48" i="45"/>
  <c r="AM23" i="44"/>
  <c r="AJ23" i="43"/>
  <c r="AN23" i="43" s="1"/>
  <c r="AP23" i="43" s="1"/>
  <c r="AQ23" i="43" s="1"/>
  <c r="AL71" i="44"/>
  <c r="AM71" i="45" s="1"/>
  <c r="AK71" i="45"/>
  <c r="AM43" i="44"/>
  <c r="AJ43" i="43"/>
  <c r="AN43" i="43" s="1"/>
  <c r="AP43" i="43" s="1"/>
  <c r="AQ43" i="43" s="1"/>
  <c r="AM83" i="44"/>
  <c r="AJ83" i="43"/>
  <c r="AN83" i="43" s="1"/>
  <c r="AP83" i="43" s="1"/>
  <c r="AQ83" i="43" s="1"/>
  <c r="AL70" i="44"/>
  <c r="AM70" i="45" s="1"/>
  <c r="AK70" i="45"/>
  <c r="AM93" i="44"/>
  <c r="AJ93" i="43"/>
  <c r="AN93" i="43" s="1"/>
  <c r="AP93" i="43" s="1"/>
  <c r="AQ93" i="43" s="1"/>
  <c r="AK55" i="45"/>
  <c r="AL55" i="44"/>
  <c r="AM55" i="45" s="1"/>
  <c r="AM58" i="44"/>
  <c r="AJ58" i="43"/>
  <c r="AN58" i="43" s="1"/>
  <c r="AP58" i="43" s="1"/>
  <c r="AQ58" i="43" s="1"/>
  <c r="AM68" i="44"/>
  <c r="AJ68" i="43"/>
  <c r="AN68" i="43" s="1"/>
  <c r="AP68" i="43" s="1"/>
  <c r="AQ68" i="43" s="1"/>
  <c r="AM95" i="44"/>
  <c r="AJ95" i="43"/>
  <c r="AN95" i="43" s="1"/>
  <c r="AP95" i="43" s="1"/>
  <c r="AQ95" i="43" s="1"/>
  <c r="AM44" i="44"/>
  <c r="AJ44" i="43"/>
  <c r="AN44" i="43" s="1"/>
  <c r="AP44" i="43" s="1"/>
  <c r="AQ44" i="43" s="1"/>
  <c r="AK100" i="45"/>
  <c r="AL100" i="44"/>
  <c r="AM100" i="45" s="1"/>
  <c r="AM94" i="44"/>
  <c r="AJ94" i="43"/>
  <c r="AN94" i="43" s="1"/>
  <c r="AP94" i="43" s="1"/>
  <c r="AQ94" i="43" s="1"/>
  <c r="AM90" i="44"/>
  <c r="AJ90" i="43"/>
  <c r="AN90" i="43" s="1"/>
  <c r="AP90" i="43" s="1"/>
  <c r="AQ90" i="43" s="1"/>
  <c r="AM62" i="44"/>
  <c r="AJ62" i="43"/>
  <c r="AN62" i="43" s="1"/>
  <c r="AP62" i="43" s="1"/>
  <c r="AQ62" i="43" s="1"/>
  <c r="AL89" i="44"/>
  <c r="AM89" i="45" s="1"/>
  <c r="AK89" i="45"/>
  <c r="AM80" i="44"/>
  <c r="AJ80" i="43"/>
  <c r="AN80" i="43" s="1"/>
  <c r="AP80" i="43" s="1"/>
  <c r="AQ80" i="43" s="1"/>
  <c r="AL54" i="44"/>
  <c r="AM54" i="45" s="1"/>
  <c r="AK54" i="45"/>
  <c r="AK46" i="45"/>
  <c r="AL46" i="44"/>
  <c r="AM46" i="45" s="1"/>
  <c r="AK43" i="45"/>
  <c r="AL43" i="44"/>
  <c r="AM43" i="45" s="1"/>
  <c r="AK93" i="45"/>
  <c r="AL93" i="44"/>
  <c r="AM93" i="45" s="1"/>
  <c r="AK58" i="45"/>
  <c r="AL58" i="44"/>
  <c r="AM58" i="45" s="1"/>
  <c r="AJ10" i="43"/>
  <c r="AN10" i="43" s="1"/>
  <c r="AP10" i="43" s="1"/>
  <c r="AQ10" i="43" s="1"/>
  <c r="AM64" i="44"/>
  <c r="AL13" i="44"/>
  <c r="AK13" i="45"/>
  <c r="AM30" i="44"/>
  <c r="AJ30" i="43"/>
  <c r="AN30" i="43" s="1"/>
  <c r="AP30" i="43" s="1"/>
  <c r="AQ30" i="43" s="1"/>
  <c r="AL92" i="44"/>
  <c r="AM92" i="45" s="1"/>
  <c r="AK92" i="45"/>
  <c r="AM72" i="44"/>
  <c r="AM39" i="44"/>
  <c r="AJ39" i="43"/>
  <c r="AN39" i="43" s="1"/>
  <c r="AP39" i="43" s="1"/>
  <c r="AQ39" i="43" s="1"/>
  <c r="AK57" i="45"/>
  <c r="AL57" i="44"/>
  <c r="AM57" i="45" s="1"/>
  <c r="AM22" i="44"/>
  <c r="AJ22" i="43"/>
  <c r="AN22" i="43" s="1"/>
  <c r="AP22" i="43" s="1"/>
  <c r="AQ22" i="43" s="1"/>
  <c r="AK86" i="45"/>
  <c r="AL86" i="44"/>
  <c r="AM86" i="45" s="1"/>
  <c r="AM76" i="44"/>
  <c r="AJ76" i="43"/>
  <c r="AN76" i="43" s="1"/>
  <c r="AP76" i="43" s="1"/>
  <c r="AQ76" i="43" s="1"/>
  <c r="AK96" i="45"/>
  <c r="AL96" i="44"/>
  <c r="AM96" i="45" s="1"/>
  <c r="AL20" i="44"/>
  <c r="AK20" i="45"/>
  <c r="AK14" i="45"/>
  <c r="AL14" i="44"/>
  <c r="AL65" i="44"/>
  <c r="AM65" i="45" s="1"/>
  <c r="AK65" i="45"/>
  <c r="AL9" i="44"/>
  <c r="AK9" i="45"/>
  <c r="AK7" i="45"/>
  <c r="AL7" i="44"/>
  <c r="AM59" i="44"/>
  <c r="AJ59" i="43"/>
  <c r="AN59" i="43" s="1"/>
  <c r="AP59" i="43" s="1"/>
  <c r="AQ59" i="43" s="1"/>
  <c r="AM28" i="44"/>
  <c r="AJ28" i="43"/>
  <c r="AN28" i="43" s="1"/>
  <c r="AP28" i="43" s="1"/>
  <c r="AQ28" i="43" s="1"/>
  <c r="AM33" i="44"/>
  <c r="AJ33" i="43"/>
  <c r="AN33" i="43" s="1"/>
  <c r="AP33" i="43" s="1"/>
  <c r="AQ33" i="43" s="1"/>
  <c r="AM41" i="44"/>
  <c r="AJ41" i="43"/>
  <c r="AN41" i="43" s="1"/>
  <c r="AP41" i="43" s="1"/>
  <c r="AQ41" i="43" s="1"/>
  <c r="AL16" i="44"/>
  <c r="AK16" i="45"/>
  <c r="AL74" i="44"/>
  <c r="AM74" i="45" s="1"/>
  <c r="AK74" i="45"/>
  <c r="AM49" i="44"/>
  <c r="AJ49" i="43"/>
  <c r="AN49" i="43" s="1"/>
  <c r="AP49" i="43" s="1"/>
  <c r="AQ49" i="43" s="1"/>
  <c r="AM61" i="44"/>
  <c r="AJ61" i="43"/>
  <c r="AN61" i="43" s="1"/>
  <c r="AP61" i="43" s="1"/>
  <c r="AQ61" i="43" s="1"/>
  <c r="AK52" i="45"/>
  <c r="AL52" i="44"/>
  <c r="AM52" i="45" s="1"/>
  <c r="AM51" i="44"/>
  <c r="AJ51" i="43"/>
  <c r="AN51" i="43" s="1"/>
  <c r="AP51" i="43" s="1"/>
  <c r="AQ51" i="43" s="1"/>
  <c r="AM97" i="44"/>
  <c r="AJ97" i="43"/>
  <c r="AN97" i="43" s="1"/>
  <c r="AP97" i="43" s="1"/>
  <c r="AQ97" i="43" s="1"/>
  <c r="AM73" i="44"/>
  <c r="AJ73" i="43"/>
  <c r="AN73" i="43" s="1"/>
  <c r="AP73" i="43" s="1"/>
  <c r="AQ73" i="43" s="1"/>
  <c r="AK82" i="45"/>
  <c r="AL82" i="44"/>
  <c r="AM82" i="45" s="1"/>
  <c r="AK38" i="45"/>
  <c r="AL38" i="44"/>
  <c r="AM38" i="45" s="1"/>
  <c r="AM26" i="44"/>
  <c r="AJ26" i="43"/>
  <c r="AN26" i="43" s="1"/>
  <c r="AP26" i="43" s="1"/>
  <c r="AQ26" i="43" s="1"/>
  <c r="AL50" i="44"/>
  <c r="AM50" i="45" s="1"/>
  <c r="AK50" i="45"/>
  <c r="AK24" i="45"/>
  <c r="AL24" i="44"/>
  <c r="AM24" i="45" s="1"/>
  <c r="AL19" i="44"/>
  <c r="AK19" i="45"/>
  <c r="AL87" i="44"/>
  <c r="AM87" i="45" s="1"/>
  <c r="AK87" i="45"/>
  <c r="AM88" i="44"/>
  <c r="AJ88" i="43"/>
  <c r="AN88" i="43" s="1"/>
  <c r="AP88" i="43" s="1"/>
  <c r="AQ88" i="43" s="1"/>
  <c r="AK85" i="45"/>
  <c r="AM81" i="44"/>
  <c r="AJ81" i="43"/>
  <c r="AN81" i="43" s="1"/>
  <c r="AP81" i="43" s="1"/>
  <c r="AQ81" i="43" s="1"/>
  <c r="AL8" i="44"/>
  <c r="AK8" i="45"/>
  <c r="AM47" i="44"/>
  <c r="AJ47" i="43"/>
  <c r="AN47" i="43" s="1"/>
  <c r="AP47" i="43" s="1"/>
  <c r="AQ47" i="43" s="1"/>
  <c r="AK42" i="45"/>
  <c r="AL42" i="44"/>
  <c r="AM42" i="45" s="1"/>
  <c r="AJ18" i="43"/>
  <c r="AN18" i="43" s="1"/>
  <c r="AP18" i="43" s="1"/>
  <c r="AQ18" i="43" s="1"/>
  <c r="AK64" i="45"/>
  <c r="AL64" i="44"/>
  <c r="AM64" i="45" s="1"/>
  <c r="AK30" i="45"/>
  <c r="AL30" i="44"/>
  <c r="AM30" i="45" s="1"/>
  <c r="AL95" i="44"/>
  <c r="AM95" i="45" s="1"/>
  <c r="AK95" i="45"/>
  <c r="AM35" i="44"/>
  <c r="AJ35" i="43"/>
  <c r="AN35" i="43" s="1"/>
  <c r="AP35" i="43" s="1"/>
  <c r="AQ35" i="43" s="1"/>
  <c r="AK44" i="45"/>
  <c r="AL44" i="44"/>
  <c r="AM44" i="45" s="1"/>
  <c r="AK91" i="45"/>
  <c r="AL91" i="44"/>
  <c r="AM91" i="45" s="1"/>
  <c r="AM100" i="44"/>
  <c r="AJ100" i="43"/>
  <c r="AN100" i="43" s="1"/>
  <c r="AP100" i="43" s="1"/>
  <c r="AQ100" i="43" s="1"/>
  <c r="AK81" i="45"/>
  <c r="AL81" i="44"/>
  <c r="AM81" i="45" s="1"/>
  <c r="AL94" i="44"/>
  <c r="AM94" i="45" s="1"/>
  <c r="AK94" i="45"/>
  <c r="AK18" i="45"/>
  <c r="AL18" i="44"/>
  <c r="AM27" i="44"/>
  <c r="AJ27" i="43"/>
  <c r="AN27" i="43" s="1"/>
  <c r="AP27" i="43" s="1"/>
  <c r="AQ27" i="43" s="1"/>
  <c r="AK90" i="45"/>
  <c r="AL90" i="44"/>
  <c r="AM90" i="45" s="1"/>
  <c r="AM65" i="44"/>
  <c r="AJ65" i="43"/>
  <c r="AN65" i="43" s="1"/>
  <c r="AP65" i="43" s="1"/>
  <c r="AQ65" i="43" s="1"/>
  <c r="AK25" i="45"/>
  <c r="AL25" i="44"/>
  <c r="AM25" i="45" s="1"/>
  <c r="AK59" i="45"/>
  <c r="AL59" i="44"/>
  <c r="AM59" i="45" s="1"/>
  <c r="AK28" i="45"/>
  <c r="AL28" i="44"/>
  <c r="AM28" i="45" s="1"/>
  <c r="AL33" i="44"/>
  <c r="AM33" i="45" s="1"/>
  <c r="AK33" i="45"/>
  <c r="AK41" i="45"/>
  <c r="AL41" i="44"/>
  <c r="AM41" i="45" s="1"/>
  <c r="AM29" i="44"/>
  <c r="AJ29" i="43"/>
  <c r="AN29" i="43" s="1"/>
  <c r="AP29" i="43" s="1"/>
  <c r="AQ29" i="43" s="1"/>
  <c r="AK32" i="45"/>
  <c r="AL32" i="44"/>
  <c r="AM32" i="45" s="1"/>
  <c r="AL56" i="44"/>
  <c r="AM56" i="45" s="1"/>
  <c r="AK56" i="45"/>
  <c r="AJ13" i="43"/>
  <c r="AN13" i="43" s="1"/>
  <c r="AP13" i="43" s="1"/>
  <c r="AQ13" i="43" s="1"/>
  <c r="AK49" i="45"/>
  <c r="AL49" i="44"/>
  <c r="AM49" i="45" s="1"/>
  <c r="AM52" i="44"/>
  <c r="AJ52" i="43"/>
  <c r="AN52" i="43" s="1"/>
  <c r="AP52" i="43" s="1"/>
  <c r="AQ52" i="43" s="1"/>
  <c r="AL51" i="44"/>
  <c r="AM51" i="45" s="1"/>
  <c r="AK51" i="45"/>
  <c r="AL97" i="44"/>
  <c r="AM97" i="45" s="1"/>
  <c r="AK97" i="45"/>
  <c r="AK73" i="45"/>
  <c r="AL73" i="44"/>
  <c r="AM73" i="45" s="1"/>
  <c r="AM82" i="44"/>
  <c r="AJ82" i="43"/>
  <c r="AN82" i="43" s="1"/>
  <c r="AP82" i="43" s="1"/>
  <c r="AQ82" i="43" s="1"/>
  <c r="AM34" i="44"/>
  <c r="AJ34" i="43"/>
  <c r="AN34" i="43" s="1"/>
  <c r="AP34" i="43" s="1"/>
  <c r="AQ34" i="43" s="1"/>
  <c r="AM50" i="44"/>
  <c r="AJ50" i="43"/>
  <c r="AN50" i="43" s="1"/>
  <c r="AP50" i="43" s="1"/>
  <c r="AQ50" i="43" s="1"/>
  <c r="AM24" i="44"/>
  <c r="AJ24" i="43"/>
  <c r="AN24" i="43" s="1"/>
  <c r="AP24" i="43" s="1"/>
  <c r="AQ24" i="43" s="1"/>
  <c r="AM87" i="44"/>
  <c r="AJ87" i="43"/>
  <c r="AN87" i="43" s="1"/>
  <c r="AP87" i="43" s="1"/>
  <c r="AQ87" i="43" s="1"/>
  <c r="AK88" i="45"/>
  <c r="AL88" i="44"/>
  <c r="AM88" i="45" s="1"/>
  <c r="AK2" i="38"/>
  <c r="AK2" i="43" s="1"/>
  <c r="AK102" i="55"/>
  <c r="AI2" i="38"/>
  <c r="AI102" i="38" s="1"/>
  <c r="AK101" i="46"/>
  <c r="AL101" i="45"/>
  <c r="AM101" i="46" s="1"/>
  <c r="AM2" i="38"/>
  <c r="AJ2" i="55"/>
  <c r="AN2" i="55" s="1"/>
  <c r="AP2" i="55" s="1"/>
  <c r="AQ2" i="55" s="1"/>
  <c r="AJ63" i="43" l="1"/>
  <c r="AN63" i="43" s="1"/>
  <c r="AP63" i="43" s="1"/>
  <c r="AQ63" i="43" s="1"/>
  <c r="AK63" i="44"/>
  <c r="AK63" i="45" s="1"/>
  <c r="AK79" i="44"/>
  <c r="AL79" i="44" s="1"/>
  <c r="AM79" i="45" s="1"/>
  <c r="AL32" i="43"/>
  <c r="AM32" i="44" s="1"/>
  <c r="AJ37" i="43"/>
  <c r="AN37" i="43" s="1"/>
  <c r="AP37" i="43" s="1"/>
  <c r="AQ37" i="43" s="1"/>
  <c r="AJ14" i="43"/>
  <c r="AN14" i="43" s="1"/>
  <c r="AP14" i="43" s="1"/>
  <c r="AQ14" i="43" s="1"/>
  <c r="AJ36" i="43"/>
  <c r="AN36" i="43" s="1"/>
  <c r="AP36" i="43" s="1"/>
  <c r="AQ36" i="43" s="1"/>
  <c r="AJ57" i="43"/>
  <c r="AN57" i="43" s="1"/>
  <c r="AP57" i="43" s="1"/>
  <c r="AQ57" i="43" s="1"/>
  <c r="AK21" i="45"/>
  <c r="AJ79" i="43"/>
  <c r="AN79" i="43" s="1"/>
  <c r="AP79" i="43" s="1"/>
  <c r="AQ79" i="43" s="1"/>
  <c r="AM101" i="45"/>
  <c r="AL34" i="44"/>
  <c r="AM34" i="45" s="1"/>
  <c r="AJ70" i="43"/>
  <c r="AN70" i="43" s="1"/>
  <c r="AP70" i="43" s="1"/>
  <c r="AQ70" i="43" s="1"/>
  <c r="AL23" i="44"/>
  <c r="AM23" i="45" s="1"/>
  <c r="AJ86" i="43"/>
  <c r="AN86" i="43" s="1"/>
  <c r="AP86" i="43" s="1"/>
  <c r="AQ86" i="43" s="1"/>
  <c r="AK61" i="45"/>
  <c r="AK61" i="46" s="1"/>
  <c r="AK12" i="45"/>
  <c r="AL10" i="44"/>
  <c r="AM10" i="45" s="1"/>
  <c r="AK72" i="45"/>
  <c r="AK72" i="46" s="1"/>
  <c r="AK75" i="45"/>
  <c r="AL75" i="45" s="1"/>
  <c r="AM75" i="46" s="1"/>
  <c r="AJ56" i="43"/>
  <c r="AN56" i="43" s="1"/>
  <c r="AP56" i="43" s="1"/>
  <c r="AQ56" i="43" s="1"/>
  <c r="AL40" i="44"/>
  <c r="AM40" i="45" s="1"/>
  <c r="AJ72" i="38"/>
  <c r="AN72" i="38" s="1"/>
  <c r="AP72" i="38" s="1"/>
  <c r="AQ72" i="38" s="1"/>
  <c r="AL85" i="43"/>
  <c r="AK26" i="45"/>
  <c r="AK26" i="46" s="1"/>
  <c r="AM38" i="44"/>
  <c r="AJ98" i="43"/>
  <c r="AN98" i="43" s="1"/>
  <c r="AP98" i="43" s="1"/>
  <c r="AQ98" i="43" s="1"/>
  <c r="AL78" i="44"/>
  <c r="AM78" i="45" s="1"/>
  <c r="AL78" i="43"/>
  <c r="AK15" i="44"/>
  <c r="AL15" i="43"/>
  <c r="AK79" i="45"/>
  <c r="AL79" i="45" s="1"/>
  <c r="AM79" i="46" s="1"/>
  <c r="AJ48" i="43"/>
  <c r="AN48" i="43" s="1"/>
  <c r="AP48" i="43" s="1"/>
  <c r="AQ48" i="43" s="1"/>
  <c r="AK98" i="44"/>
  <c r="AL39" i="44"/>
  <c r="AM39" i="45" s="1"/>
  <c r="AK66" i="44"/>
  <c r="AL66" i="43"/>
  <c r="AM66" i="43"/>
  <c r="AJ66" i="38"/>
  <c r="AN66" i="38" s="1"/>
  <c r="AP66" i="38" s="1"/>
  <c r="AQ66" i="38" s="1"/>
  <c r="AM17" i="43"/>
  <c r="AJ17" i="38"/>
  <c r="AN17" i="38" s="1"/>
  <c r="AP17" i="38" s="1"/>
  <c r="AQ17" i="38" s="1"/>
  <c r="AK99" i="44"/>
  <c r="AL99" i="43"/>
  <c r="AM99" i="43"/>
  <c r="AJ99" i="38"/>
  <c r="AN99" i="38" s="1"/>
  <c r="AP99" i="38" s="1"/>
  <c r="AQ99" i="38" s="1"/>
  <c r="AL17" i="43"/>
  <c r="AK17" i="44"/>
  <c r="AL31" i="43"/>
  <c r="AK31" i="44"/>
  <c r="AM31" i="43"/>
  <c r="AJ31" i="38"/>
  <c r="AN31" i="38" s="1"/>
  <c r="AP31" i="38" s="1"/>
  <c r="AQ31" i="38" s="1"/>
  <c r="AJ45" i="38"/>
  <c r="AN45" i="38" s="1"/>
  <c r="AP45" i="38" s="1"/>
  <c r="AQ45" i="38" s="1"/>
  <c r="AM45" i="43"/>
  <c r="AK77" i="44"/>
  <c r="AL77" i="43"/>
  <c r="AL84" i="43"/>
  <c r="AK84" i="44"/>
  <c r="AL45" i="43"/>
  <c r="AK45" i="44"/>
  <c r="AM77" i="43"/>
  <c r="AJ77" i="38"/>
  <c r="AN77" i="38" s="1"/>
  <c r="AP77" i="38" s="1"/>
  <c r="AQ77" i="38" s="1"/>
  <c r="AJ84" i="38"/>
  <c r="AN84" i="38" s="1"/>
  <c r="AP84" i="38" s="1"/>
  <c r="AQ84" i="38" s="1"/>
  <c r="AM84" i="43"/>
  <c r="AL102" i="55"/>
  <c r="AM25" i="44"/>
  <c r="AL63" i="44"/>
  <c r="AM63" i="45" s="1"/>
  <c r="AJ6" i="55"/>
  <c r="AN6" i="55" s="1"/>
  <c r="AP6" i="55" s="1"/>
  <c r="AQ6" i="55" s="1"/>
  <c r="AM6" i="38"/>
  <c r="AM4" i="38"/>
  <c r="AJ4" i="55"/>
  <c r="AN4" i="55" s="1"/>
  <c r="AP4" i="55" s="1"/>
  <c r="AQ4" i="55" s="1"/>
  <c r="AK6" i="43"/>
  <c r="AL6" i="38"/>
  <c r="AK4" i="43"/>
  <c r="AL4" i="38"/>
  <c r="AM3" i="38"/>
  <c r="AJ3" i="55"/>
  <c r="AN3" i="55" s="1"/>
  <c r="AP3" i="55" s="1"/>
  <c r="AQ3" i="55" s="1"/>
  <c r="AJ5" i="55"/>
  <c r="AN5" i="55" s="1"/>
  <c r="AP5" i="55" s="1"/>
  <c r="AQ5" i="55" s="1"/>
  <c r="AM5" i="38"/>
  <c r="AL3" i="38"/>
  <c r="AK3" i="43"/>
  <c r="AL5" i="38"/>
  <c r="AK5" i="43"/>
  <c r="AL2" i="43"/>
  <c r="AM2" i="44" s="1"/>
  <c r="AL2" i="38"/>
  <c r="AM2" i="43" s="1"/>
  <c r="AK2" i="44"/>
  <c r="AL2" i="44" s="1"/>
  <c r="AM18" i="45"/>
  <c r="AJ18" i="44"/>
  <c r="AN18" i="44" s="1"/>
  <c r="AP18" i="44" s="1"/>
  <c r="AQ18" i="44" s="1"/>
  <c r="AK82" i="46"/>
  <c r="AL82" i="45"/>
  <c r="AM82" i="46" s="1"/>
  <c r="AM9" i="45"/>
  <c r="AJ9" i="44"/>
  <c r="AN9" i="44" s="1"/>
  <c r="AP9" i="44" s="1"/>
  <c r="AQ9" i="44" s="1"/>
  <c r="AK96" i="46"/>
  <c r="AL96" i="45"/>
  <c r="AM96" i="46" s="1"/>
  <c r="AM13" i="45"/>
  <c r="AJ13" i="44"/>
  <c r="AN13" i="44" s="1"/>
  <c r="AP13" i="44" s="1"/>
  <c r="AQ13" i="44" s="1"/>
  <c r="AK70" i="46"/>
  <c r="AL70" i="45"/>
  <c r="AM70" i="46" s="1"/>
  <c r="AK51" i="46"/>
  <c r="AL51" i="45"/>
  <c r="AM51" i="46" s="1"/>
  <c r="AK41" i="46"/>
  <c r="AL41" i="45"/>
  <c r="AM41" i="46" s="1"/>
  <c r="AK28" i="46"/>
  <c r="AL28" i="45"/>
  <c r="AM28" i="46" s="1"/>
  <c r="AL25" i="45"/>
  <c r="AM25" i="46" s="1"/>
  <c r="AK25" i="46"/>
  <c r="AK90" i="46"/>
  <c r="AL90" i="45"/>
  <c r="AM90" i="46" s="1"/>
  <c r="AL18" i="45"/>
  <c r="AK18" i="46"/>
  <c r="AK81" i="46"/>
  <c r="AL81" i="45"/>
  <c r="AM81" i="46" s="1"/>
  <c r="AK91" i="46"/>
  <c r="AL91" i="45"/>
  <c r="AM91" i="46" s="1"/>
  <c r="AK30" i="46"/>
  <c r="AL30" i="45"/>
  <c r="AM30" i="46" s="1"/>
  <c r="AL8" i="45"/>
  <c r="AK8" i="46"/>
  <c r="AL87" i="45"/>
  <c r="AM87" i="46" s="1"/>
  <c r="AK87" i="46"/>
  <c r="AK16" i="46"/>
  <c r="AL16" i="45"/>
  <c r="AK65" i="46"/>
  <c r="AL65" i="45"/>
  <c r="AM65" i="46" s="1"/>
  <c r="AK20" i="46"/>
  <c r="AL20" i="45"/>
  <c r="AL58" i="45"/>
  <c r="AM58" i="46" s="1"/>
  <c r="AK58" i="46"/>
  <c r="AK23" i="46"/>
  <c r="AL23" i="45"/>
  <c r="AM23" i="46" s="1"/>
  <c r="AK40" i="46"/>
  <c r="AL40" i="45"/>
  <c r="AM40" i="46" s="1"/>
  <c r="AK46" i="46"/>
  <c r="AL46" i="45"/>
  <c r="AM46" i="46" s="1"/>
  <c r="AK55" i="46"/>
  <c r="AL55" i="45"/>
  <c r="AM55" i="46" s="1"/>
  <c r="AK69" i="46"/>
  <c r="AL69" i="45"/>
  <c r="AM69" i="46" s="1"/>
  <c r="AK53" i="46"/>
  <c r="AL53" i="45"/>
  <c r="AM53" i="46" s="1"/>
  <c r="AK62" i="46"/>
  <c r="AL62" i="45"/>
  <c r="AM62" i="46" s="1"/>
  <c r="AK22" i="46"/>
  <c r="AL22" i="45"/>
  <c r="AM22" i="46" s="1"/>
  <c r="AK39" i="46"/>
  <c r="AL39" i="45"/>
  <c r="AM39" i="46" s="1"/>
  <c r="AL68" i="45"/>
  <c r="AM68" i="46" s="1"/>
  <c r="AK68" i="46"/>
  <c r="AK83" i="46"/>
  <c r="AL83" i="45"/>
  <c r="AM83" i="46" s="1"/>
  <c r="AK67" i="46"/>
  <c r="AL67" i="45"/>
  <c r="AM67" i="46" s="1"/>
  <c r="AK63" i="46"/>
  <c r="AL63" i="45"/>
  <c r="AM63" i="46" s="1"/>
  <c r="AK60" i="46"/>
  <c r="AL60" i="45"/>
  <c r="AM60" i="46" s="1"/>
  <c r="AK56" i="46"/>
  <c r="AL56" i="45"/>
  <c r="AM56" i="46" s="1"/>
  <c r="AM19" i="45"/>
  <c r="AJ19" i="44"/>
  <c r="AN19" i="44" s="1"/>
  <c r="AP19" i="44" s="1"/>
  <c r="AQ19" i="44" s="1"/>
  <c r="AK34" i="46"/>
  <c r="AL34" i="45"/>
  <c r="AM34" i="46" s="1"/>
  <c r="AK52" i="46"/>
  <c r="AL52" i="45"/>
  <c r="AM52" i="46" s="1"/>
  <c r="AL7" i="45"/>
  <c r="AK7" i="46"/>
  <c r="AL14" i="45"/>
  <c r="AK14" i="46"/>
  <c r="AK36" i="46"/>
  <c r="AL36" i="45"/>
  <c r="AM36" i="46" s="1"/>
  <c r="AK47" i="46"/>
  <c r="AL47" i="45"/>
  <c r="AM47" i="46" s="1"/>
  <c r="AK88" i="46"/>
  <c r="AL88" i="45"/>
  <c r="AM88" i="46" s="1"/>
  <c r="AK73" i="46"/>
  <c r="AL73" i="45"/>
  <c r="AM73" i="46" s="1"/>
  <c r="AL49" i="45"/>
  <c r="AM49" i="46" s="1"/>
  <c r="AK49" i="46"/>
  <c r="AK33" i="46"/>
  <c r="AL33" i="45"/>
  <c r="AM33" i="46" s="1"/>
  <c r="AK94" i="46"/>
  <c r="AL94" i="45"/>
  <c r="AM94" i="46" s="1"/>
  <c r="AK95" i="46"/>
  <c r="AL95" i="45"/>
  <c r="AM95" i="46" s="1"/>
  <c r="AL10" i="45"/>
  <c r="AK10" i="46"/>
  <c r="AK42" i="46"/>
  <c r="AL42" i="45"/>
  <c r="AM42" i="46" s="1"/>
  <c r="AM8" i="45"/>
  <c r="AJ8" i="44"/>
  <c r="AN8" i="44" s="1"/>
  <c r="AP8" i="44" s="1"/>
  <c r="AQ8" i="44" s="1"/>
  <c r="AK85" i="46"/>
  <c r="AL85" i="45"/>
  <c r="AM85" i="46" s="1"/>
  <c r="AK24" i="46"/>
  <c r="AL24" i="45"/>
  <c r="AM24" i="46" s="1"/>
  <c r="AK38" i="46"/>
  <c r="AL38" i="45"/>
  <c r="AM38" i="46" s="1"/>
  <c r="AM16" i="45"/>
  <c r="AJ16" i="44"/>
  <c r="AN16" i="44" s="1"/>
  <c r="AP16" i="44" s="1"/>
  <c r="AQ16" i="44" s="1"/>
  <c r="AM20" i="45"/>
  <c r="AJ20" i="44"/>
  <c r="AN20" i="44" s="1"/>
  <c r="AP20" i="44" s="1"/>
  <c r="AQ20" i="44" s="1"/>
  <c r="AK86" i="46"/>
  <c r="AL86" i="45"/>
  <c r="AM86" i="46" s="1"/>
  <c r="AL57" i="45"/>
  <c r="AM57" i="46" s="1"/>
  <c r="AK57" i="46"/>
  <c r="AK54" i="46"/>
  <c r="AL54" i="45"/>
  <c r="AM54" i="46" s="1"/>
  <c r="AK89" i="46"/>
  <c r="AL89" i="45"/>
  <c r="AM89" i="46" s="1"/>
  <c r="AK71" i="46"/>
  <c r="AL71" i="45"/>
  <c r="AM71" i="46" s="1"/>
  <c r="AK48" i="46"/>
  <c r="AL48" i="45"/>
  <c r="AM48" i="46" s="1"/>
  <c r="AL12" i="45"/>
  <c r="AK12" i="46"/>
  <c r="AK80" i="46"/>
  <c r="AL80" i="45"/>
  <c r="AM80" i="46" s="1"/>
  <c r="AM11" i="45"/>
  <c r="AJ11" i="44"/>
  <c r="AN11" i="44" s="1"/>
  <c r="AP11" i="44" s="1"/>
  <c r="AQ11" i="44" s="1"/>
  <c r="AK97" i="46"/>
  <c r="AL97" i="45"/>
  <c r="AM97" i="46" s="1"/>
  <c r="AK32" i="46"/>
  <c r="AL32" i="45"/>
  <c r="AM32" i="46" s="1"/>
  <c r="AL59" i="45"/>
  <c r="AM59" i="46" s="1"/>
  <c r="AK59" i="46"/>
  <c r="AK44" i="46"/>
  <c r="AL44" i="45"/>
  <c r="AM44" i="46" s="1"/>
  <c r="AK64" i="46"/>
  <c r="AL64" i="45"/>
  <c r="AM64" i="46" s="1"/>
  <c r="AK19" i="46"/>
  <c r="AL19" i="45"/>
  <c r="AK50" i="46"/>
  <c r="AL50" i="45"/>
  <c r="AM50" i="46" s="1"/>
  <c r="AL74" i="45"/>
  <c r="AM74" i="46" s="1"/>
  <c r="AK74" i="46"/>
  <c r="AM7" i="45"/>
  <c r="AJ7" i="44"/>
  <c r="AN7" i="44" s="1"/>
  <c r="AP7" i="44" s="1"/>
  <c r="AQ7" i="44" s="1"/>
  <c r="AL9" i="45"/>
  <c r="AK9" i="46"/>
  <c r="AM14" i="45"/>
  <c r="AJ14" i="44"/>
  <c r="AN14" i="44" s="1"/>
  <c r="AP14" i="44" s="1"/>
  <c r="AQ14" i="44" s="1"/>
  <c r="AK92" i="46"/>
  <c r="AL92" i="45"/>
  <c r="AM92" i="46" s="1"/>
  <c r="AK13" i="46"/>
  <c r="AL13" i="45"/>
  <c r="AK93" i="46"/>
  <c r="AL93" i="45"/>
  <c r="AM93" i="46" s="1"/>
  <c r="AK43" i="46"/>
  <c r="AL43" i="45"/>
  <c r="AM43" i="46" s="1"/>
  <c r="AK100" i="46"/>
  <c r="AL100" i="45"/>
  <c r="AM100" i="46" s="1"/>
  <c r="AL78" i="45"/>
  <c r="AM78" i="46" s="1"/>
  <c r="AK78" i="46"/>
  <c r="AM12" i="45"/>
  <c r="AJ12" i="44"/>
  <c r="AN12" i="44" s="1"/>
  <c r="AP12" i="44" s="1"/>
  <c r="AQ12" i="44" s="1"/>
  <c r="AK76" i="46"/>
  <c r="AL76" i="45"/>
  <c r="AM76" i="46" s="1"/>
  <c r="AL11" i="45"/>
  <c r="AK11" i="46"/>
  <c r="AL21" i="45"/>
  <c r="AM21" i="46" s="1"/>
  <c r="AK21" i="46"/>
  <c r="AK29" i="46"/>
  <c r="AL29" i="45"/>
  <c r="AM29" i="46" s="1"/>
  <c r="AK37" i="46"/>
  <c r="AL37" i="45"/>
  <c r="AM37" i="46" s="1"/>
  <c r="AK27" i="46"/>
  <c r="AL27" i="45"/>
  <c r="AM27" i="46" s="1"/>
  <c r="AK35" i="46"/>
  <c r="AL35" i="45"/>
  <c r="AM35" i="46" s="1"/>
  <c r="AK101" i="47"/>
  <c r="AL101" i="46"/>
  <c r="AJ101" i="45"/>
  <c r="AJ32" i="43" l="1"/>
  <c r="AN32" i="43" s="1"/>
  <c r="AP32" i="43" s="1"/>
  <c r="AQ32" i="43" s="1"/>
  <c r="AJ10" i="44"/>
  <c r="AN10" i="44" s="1"/>
  <c r="AP10" i="44" s="1"/>
  <c r="AQ10" i="44" s="1"/>
  <c r="AK75" i="46"/>
  <c r="AL61" i="45"/>
  <c r="AM61" i="46" s="1"/>
  <c r="AL72" i="45"/>
  <c r="AM72" i="46" s="1"/>
  <c r="AL26" i="45"/>
  <c r="AM26" i="46" s="1"/>
  <c r="AJ85" i="43"/>
  <c r="AN85" i="43" s="1"/>
  <c r="AP85" i="43" s="1"/>
  <c r="AQ85" i="43" s="1"/>
  <c r="AM85" i="44"/>
  <c r="AM78" i="44"/>
  <c r="AJ78" i="43"/>
  <c r="AN78" i="43" s="1"/>
  <c r="AP78" i="43" s="1"/>
  <c r="AQ78" i="43" s="1"/>
  <c r="AK79" i="46"/>
  <c r="AL79" i="46" s="1"/>
  <c r="AM79" i="47" s="1"/>
  <c r="AM15" i="44"/>
  <c r="AJ15" i="43"/>
  <c r="AN15" i="43" s="1"/>
  <c r="AP15" i="43" s="1"/>
  <c r="AQ15" i="43" s="1"/>
  <c r="AK15" i="45"/>
  <c r="AL15" i="44"/>
  <c r="AK98" i="45"/>
  <c r="AL98" i="44"/>
  <c r="AM98" i="45" s="1"/>
  <c r="AM66" i="44"/>
  <c r="AJ66" i="43"/>
  <c r="AN66" i="43" s="1"/>
  <c r="AP66" i="43" s="1"/>
  <c r="AQ66" i="43" s="1"/>
  <c r="AL66" i="44"/>
  <c r="AM66" i="45" s="1"/>
  <c r="AK66" i="45"/>
  <c r="AL17" i="44"/>
  <c r="AK17" i="45"/>
  <c r="AJ99" i="43"/>
  <c r="AN99" i="43" s="1"/>
  <c r="AP99" i="43" s="1"/>
  <c r="AQ99" i="43" s="1"/>
  <c r="AM99" i="44"/>
  <c r="AJ17" i="43"/>
  <c r="AN17" i="43" s="1"/>
  <c r="AP17" i="43" s="1"/>
  <c r="AQ17" i="43" s="1"/>
  <c r="AM17" i="44"/>
  <c r="AK99" i="45"/>
  <c r="AL99" i="44"/>
  <c r="AM99" i="45" s="1"/>
  <c r="AK45" i="45"/>
  <c r="AL45" i="44"/>
  <c r="AM45" i="45" s="1"/>
  <c r="AM77" i="44"/>
  <c r="AJ77" i="43"/>
  <c r="AN77" i="43" s="1"/>
  <c r="AP77" i="43" s="1"/>
  <c r="AQ77" i="43" s="1"/>
  <c r="AM45" i="44"/>
  <c r="AJ45" i="43"/>
  <c r="AN45" i="43" s="1"/>
  <c r="AP45" i="43" s="1"/>
  <c r="AQ45" i="43" s="1"/>
  <c r="AK77" i="45"/>
  <c r="AL77" i="44"/>
  <c r="AM77" i="45" s="1"/>
  <c r="AL84" i="44"/>
  <c r="AM84" i="45" s="1"/>
  <c r="AK84" i="45"/>
  <c r="AK31" i="45"/>
  <c r="AL31" i="44"/>
  <c r="AM31" i="45" s="1"/>
  <c r="AM84" i="44"/>
  <c r="AJ84" i="43"/>
  <c r="AN84" i="43" s="1"/>
  <c r="AP84" i="43" s="1"/>
  <c r="AQ84" i="43" s="1"/>
  <c r="AM31" i="44"/>
  <c r="AJ31" i="43"/>
  <c r="AN31" i="43" s="1"/>
  <c r="AP31" i="43" s="1"/>
  <c r="AQ31" i="43" s="1"/>
  <c r="AL102" i="38"/>
  <c r="AK2" i="45"/>
  <c r="AK2" i="46" s="1"/>
  <c r="AM102" i="38"/>
  <c r="AM5" i="43"/>
  <c r="AJ5" i="38"/>
  <c r="AN5" i="38" s="1"/>
  <c r="AP5" i="38" s="1"/>
  <c r="AQ5" i="38" s="1"/>
  <c r="AM4" i="43"/>
  <c r="AJ4" i="38"/>
  <c r="AN4" i="38" s="1"/>
  <c r="AP4" i="38" s="1"/>
  <c r="AQ4" i="38" s="1"/>
  <c r="AJ102" i="55"/>
  <c r="AL3" i="43"/>
  <c r="AK3" i="44"/>
  <c r="AL4" i="43"/>
  <c r="AK4" i="44"/>
  <c r="AM3" i="43"/>
  <c r="AJ3" i="38"/>
  <c r="AN3" i="38" s="1"/>
  <c r="AP3" i="38" s="1"/>
  <c r="AQ3" i="38" s="1"/>
  <c r="AJ6" i="38"/>
  <c r="AN6" i="38" s="1"/>
  <c r="AP6" i="38" s="1"/>
  <c r="AQ6" i="38" s="1"/>
  <c r="AM6" i="43"/>
  <c r="AL5" i="43"/>
  <c r="AK5" i="44"/>
  <c r="AK102" i="43"/>
  <c r="AL6" i="43"/>
  <c r="AK6" i="44"/>
  <c r="AJ2" i="43"/>
  <c r="AN2" i="43" s="1"/>
  <c r="AP2" i="43" s="1"/>
  <c r="AL74" i="46"/>
  <c r="AM74" i="47" s="1"/>
  <c r="AK74" i="47"/>
  <c r="AL12" i="46"/>
  <c r="AK12" i="47"/>
  <c r="AM20" i="46"/>
  <c r="AJ20" i="45"/>
  <c r="AN20" i="45" s="1"/>
  <c r="AP20" i="45" s="1"/>
  <c r="AQ20" i="45" s="1"/>
  <c r="AK35" i="47"/>
  <c r="AL35" i="46"/>
  <c r="AM35" i="47" s="1"/>
  <c r="AK37" i="47"/>
  <c r="AL37" i="46"/>
  <c r="AM37" i="47" s="1"/>
  <c r="AL76" i="46"/>
  <c r="AM76" i="47" s="1"/>
  <c r="AK76" i="47"/>
  <c r="AL100" i="46"/>
  <c r="AM100" i="47" s="1"/>
  <c r="AK100" i="47"/>
  <c r="AK93" i="47"/>
  <c r="AL93" i="46"/>
  <c r="AM93" i="47" s="1"/>
  <c r="AK92" i="47"/>
  <c r="AL92" i="46"/>
  <c r="AM92" i="47" s="1"/>
  <c r="AJ9" i="45"/>
  <c r="AN9" i="45" s="1"/>
  <c r="AP9" i="45" s="1"/>
  <c r="AQ9" i="45" s="1"/>
  <c r="AM9" i="46"/>
  <c r="AL19" i="46"/>
  <c r="AK19" i="47"/>
  <c r="AL64" i="46"/>
  <c r="AM64" i="47" s="1"/>
  <c r="AK64" i="47"/>
  <c r="AK44" i="47"/>
  <c r="AL44" i="46"/>
  <c r="AM44" i="47" s="1"/>
  <c r="AK32" i="47"/>
  <c r="AL32" i="46"/>
  <c r="AM32" i="47" s="1"/>
  <c r="AL97" i="46"/>
  <c r="AM97" i="47" s="1"/>
  <c r="AK97" i="47"/>
  <c r="AK72" i="47"/>
  <c r="AL72" i="46"/>
  <c r="AM72" i="47" s="1"/>
  <c r="AM12" i="46"/>
  <c r="AJ12" i="45"/>
  <c r="AN12" i="45" s="1"/>
  <c r="AP12" i="45" s="1"/>
  <c r="AQ12" i="45" s="1"/>
  <c r="AL71" i="46"/>
  <c r="AM71" i="47" s="1"/>
  <c r="AK71" i="47"/>
  <c r="AL54" i="46"/>
  <c r="AM54" i="47" s="1"/>
  <c r="AK54" i="47"/>
  <c r="AL24" i="46"/>
  <c r="AM24" i="47" s="1"/>
  <c r="AK24" i="47"/>
  <c r="AM10" i="46"/>
  <c r="AJ10" i="45"/>
  <c r="AN10" i="45" s="1"/>
  <c r="AP10" i="45" s="1"/>
  <c r="AQ10" i="45" s="1"/>
  <c r="AK94" i="47"/>
  <c r="AL94" i="46"/>
  <c r="AM94" i="47" s="1"/>
  <c r="AL88" i="46"/>
  <c r="AM88" i="47" s="1"/>
  <c r="AK88" i="47"/>
  <c r="AL36" i="46"/>
  <c r="AM36" i="47" s="1"/>
  <c r="AK36" i="47"/>
  <c r="AM14" i="46"/>
  <c r="AJ14" i="45"/>
  <c r="AN14" i="45" s="1"/>
  <c r="AP14" i="45" s="1"/>
  <c r="AQ14" i="45" s="1"/>
  <c r="AL52" i="46"/>
  <c r="AM52" i="47" s="1"/>
  <c r="AK52" i="47"/>
  <c r="AL56" i="46"/>
  <c r="AM56" i="47" s="1"/>
  <c r="AK56" i="47"/>
  <c r="AL63" i="46"/>
  <c r="AM63" i="47" s="1"/>
  <c r="AK63" i="47"/>
  <c r="AL67" i="46"/>
  <c r="AM67" i="47" s="1"/>
  <c r="AK67" i="47"/>
  <c r="AK39" i="47"/>
  <c r="AL39" i="46"/>
  <c r="AM39" i="47" s="1"/>
  <c r="AK62" i="47"/>
  <c r="AL62" i="46"/>
  <c r="AM62" i="47" s="1"/>
  <c r="AK55" i="47"/>
  <c r="AL55" i="46"/>
  <c r="AM55" i="47" s="1"/>
  <c r="AL46" i="46"/>
  <c r="AM46" i="47" s="1"/>
  <c r="AK46" i="47"/>
  <c r="AL23" i="46"/>
  <c r="AM23" i="47" s="1"/>
  <c r="AK23" i="47"/>
  <c r="AK20" i="47"/>
  <c r="AL20" i="46"/>
  <c r="AL16" i="46"/>
  <c r="AK16" i="47"/>
  <c r="AL30" i="46"/>
  <c r="AM30" i="47" s="1"/>
  <c r="AK30" i="47"/>
  <c r="AK81" i="47"/>
  <c r="AL81" i="46"/>
  <c r="AM81" i="47" s="1"/>
  <c r="AL90" i="46"/>
  <c r="AM90" i="47" s="1"/>
  <c r="AK90" i="47"/>
  <c r="AL28" i="46"/>
  <c r="AM28" i="47" s="1"/>
  <c r="AK28" i="47"/>
  <c r="AL51" i="46"/>
  <c r="AM51" i="47" s="1"/>
  <c r="AK51" i="47"/>
  <c r="AK21" i="47"/>
  <c r="AL21" i="46"/>
  <c r="AM21" i="47" s="1"/>
  <c r="AL9" i="46"/>
  <c r="AK9" i="47"/>
  <c r="AJ19" i="45"/>
  <c r="AN19" i="45" s="1"/>
  <c r="AP19" i="45" s="1"/>
  <c r="AQ19" i="45" s="1"/>
  <c r="AM19" i="46"/>
  <c r="AK68" i="47"/>
  <c r="AL68" i="46"/>
  <c r="AM68" i="47" s="1"/>
  <c r="AM16" i="46"/>
  <c r="AJ16" i="45"/>
  <c r="AN16" i="45" s="1"/>
  <c r="AP16" i="45" s="1"/>
  <c r="AQ16" i="45" s="1"/>
  <c r="AL78" i="46"/>
  <c r="AM78" i="47" s="1"/>
  <c r="AK78" i="47"/>
  <c r="AJ13" i="45"/>
  <c r="AN13" i="45" s="1"/>
  <c r="AP13" i="45" s="1"/>
  <c r="AQ13" i="45" s="1"/>
  <c r="AM13" i="46"/>
  <c r="AL59" i="46"/>
  <c r="AM59" i="47" s="1"/>
  <c r="AK59" i="47"/>
  <c r="AK7" i="47"/>
  <c r="AL7" i="46"/>
  <c r="AL58" i="46"/>
  <c r="AM58" i="47" s="1"/>
  <c r="AK58" i="47"/>
  <c r="AK8" i="47"/>
  <c r="AL8" i="46"/>
  <c r="AK18" i="47"/>
  <c r="AL18" i="46"/>
  <c r="AL25" i="46"/>
  <c r="AM25" i="47" s="1"/>
  <c r="AK25" i="47"/>
  <c r="AK57" i="47"/>
  <c r="AL57" i="46"/>
  <c r="AM57" i="47" s="1"/>
  <c r="AL10" i="46"/>
  <c r="AK10" i="47"/>
  <c r="AK49" i="47"/>
  <c r="AL49" i="46"/>
  <c r="AM49" i="47" s="1"/>
  <c r="AK14" i="47"/>
  <c r="AL14" i="46"/>
  <c r="AL87" i="46"/>
  <c r="AM87" i="47" s="1"/>
  <c r="AK87" i="47"/>
  <c r="AL11" i="46"/>
  <c r="AK11" i="47"/>
  <c r="AK27" i="47"/>
  <c r="AL27" i="46"/>
  <c r="AM27" i="47" s="1"/>
  <c r="AK29" i="47"/>
  <c r="AL29" i="46"/>
  <c r="AM29" i="47" s="1"/>
  <c r="AM11" i="46"/>
  <c r="AJ11" i="45"/>
  <c r="AN11" i="45" s="1"/>
  <c r="AP11" i="45" s="1"/>
  <c r="AQ11" i="45" s="1"/>
  <c r="AL43" i="46"/>
  <c r="AM43" i="47" s="1"/>
  <c r="AK43" i="47"/>
  <c r="AL13" i="46"/>
  <c r="AK13" i="47"/>
  <c r="AK50" i="47"/>
  <c r="AL50" i="46"/>
  <c r="AM50" i="47" s="1"/>
  <c r="AL75" i="46"/>
  <c r="AM75" i="47" s="1"/>
  <c r="AK75" i="47"/>
  <c r="AL61" i="46"/>
  <c r="AM61" i="47" s="1"/>
  <c r="AK61" i="47"/>
  <c r="AK80" i="47"/>
  <c r="AL80" i="46"/>
  <c r="AM80" i="47" s="1"/>
  <c r="AL48" i="46"/>
  <c r="AM48" i="47" s="1"/>
  <c r="AK48" i="47"/>
  <c r="AL89" i="46"/>
  <c r="AM89" i="47" s="1"/>
  <c r="AK89" i="47"/>
  <c r="AL86" i="46"/>
  <c r="AM86" i="47" s="1"/>
  <c r="AK86" i="47"/>
  <c r="AL38" i="46"/>
  <c r="AM38" i="47" s="1"/>
  <c r="AK38" i="47"/>
  <c r="AL85" i="46"/>
  <c r="AM85" i="47" s="1"/>
  <c r="AK85" i="47"/>
  <c r="AK42" i="47"/>
  <c r="AL42" i="46"/>
  <c r="AM42" i="47" s="1"/>
  <c r="AL95" i="46"/>
  <c r="AM95" i="47" s="1"/>
  <c r="AK95" i="47"/>
  <c r="AK33" i="47"/>
  <c r="AL33" i="46"/>
  <c r="AM33" i="47" s="1"/>
  <c r="AL73" i="46"/>
  <c r="AM73" i="47" s="1"/>
  <c r="AK73" i="47"/>
  <c r="AL47" i="46"/>
  <c r="AM47" i="47" s="1"/>
  <c r="AK47" i="47"/>
  <c r="AM7" i="46"/>
  <c r="AJ7" i="45"/>
  <c r="AN7" i="45" s="1"/>
  <c r="AP7" i="45" s="1"/>
  <c r="AQ7" i="45" s="1"/>
  <c r="AL34" i="46"/>
  <c r="AM34" i="47" s="1"/>
  <c r="AK34" i="47"/>
  <c r="AL60" i="46"/>
  <c r="AM60" i="47" s="1"/>
  <c r="AK60" i="47"/>
  <c r="AL83" i="46"/>
  <c r="AM83" i="47" s="1"/>
  <c r="AK83" i="47"/>
  <c r="AL22" i="46"/>
  <c r="AM22" i="47" s="1"/>
  <c r="AK22" i="47"/>
  <c r="AL53" i="46"/>
  <c r="AM53" i="47" s="1"/>
  <c r="AK53" i="47"/>
  <c r="AL69" i="46"/>
  <c r="AM69" i="47" s="1"/>
  <c r="AK69" i="47"/>
  <c r="AK40" i="47"/>
  <c r="AL40" i="46"/>
  <c r="AM40" i="47" s="1"/>
  <c r="AL65" i="46"/>
  <c r="AM65" i="47" s="1"/>
  <c r="AK65" i="47"/>
  <c r="AM8" i="46"/>
  <c r="AJ8" i="45"/>
  <c r="AN8" i="45" s="1"/>
  <c r="AP8" i="45" s="1"/>
  <c r="AQ8" i="45" s="1"/>
  <c r="AL91" i="46"/>
  <c r="AM91" i="47" s="1"/>
  <c r="AK91" i="47"/>
  <c r="AM18" i="46"/>
  <c r="AJ18" i="45"/>
  <c r="AN18" i="45" s="1"/>
  <c r="AP18" i="45" s="1"/>
  <c r="AQ18" i="45" s="1"/>
  <c r="AL41" i="46"/>
  <c r="AM41" i="47" s="1"/>
  <c r="AK41" i="47"/>
  <c r="AL26" i="46"/>
  <c r="AM26" i="47" s="1"/>
  <c r="AK26" i="47"/>
  <c r="AK70" i="47"/>
  <c r="AL70" i="46"/>
  <c r="AM70" i="47" s="1"/>
  <c r="AL96" i="46"/>
  <c r="AM96" i="47" s="1"/>
  <c r="AK96" i="47"/>
  <c r="AK82" i="47"/>
  <c r="AL82" i="46"/>
  <c r="AM82" i="47" s="1"/>
  <c r="AM101" i="47"/>
  <c r="AJ101" i="46"/>
  <c r="AK101" i="48"/>
  <c r="AL101" i="47"/>
  <c r="AM2" i="45"/>
  <c r="AL2" i="45"/>
  <c r="AJ2" i="44"/>
  <c r="AN102" i="55"/>
  <c r="AK79" i="47" l="1"/>
  <c r="AL79" i="47" s="1"/>
  <c r="AM79" i="48" s="1"/>
  <c r="AM15" i="45"/>
  <c r="AJ15" i="44"/>
  <c r="AN15" i="44" s="1"/>
  <c r="AP15" i="44" s="1"/>
  <c r="AQ15" i="44" s="1"/>
  <c r="AL15" i="45"/>
  <c r="AK15" i="46"/>
  <c r="AK98" i="46"/>
  <c r="AL98" i="45"/>
  <c r="AM98" i="46" s="1"/>
  <c r="AL66" i="45"/>
  <c r="AM66" i="46" s="1"/>
  <c r="AK66" i="46"/>
  <c r="AK99" i="46"/>
  <c r="AL99" i="45"/>
  <c r="AM99" i="46" s="1"/>
  <c r="AL17" i="45"/>
  <c r="AK17" i="46"/>
  <c r="AM17" i="45"/>
  <c r="AJ17" i="44"/>
  <c r="AN17" i="44" s="1"/>
  <c r="AP17" i="44" s="1"/>
  <c r="AQ17" i="44" s="1"/>
  <c r="AK31" i="46"/>
  <c r="AL31" i="45"/>
  <c r="AM31" i="46" s="1"/>
  <c r="AK77" i="46"/>
  <c r="AL77" i="45"/>
  <c r="AM77" i="46" s="1"/>
  <c r="AK84" i="46"/>
  <c r="AL84" i="45"/>
  <c r="AM84" i="46" s="1"/>
  <c r="AK45" i="46"/>
  <c r="AL45" i="45"/>
  <c r="AM45" i="46" s="1"/>
  <c r="AM102" i="43"/>
  <c r="AJ4" i="43"/>
  <c r="AN4" i="43" s="1"/>
  <c r="AP4" i="43" s="1"/>
  <c r="AQ4" i="43" s="1"/>
  <c r="AM4" i="44"/>
  <c r="AL5" i="44"/>
  <c r="AK5" i="45"/>
  <c r="AK102" i="44"/>
  <c r="AL3" i="44"/>
  <c r="AK3" i="45"/>
  <c r="AK6" i="45"/>
  <c r="AL6" i="44"/>
  <c r="AJ5" i="43"/>
  <c r="AN5" i="43" s="1"/>
  <c r="AP5" i="43" s="1"/>
  <c r="AQ5" i="43" s="1"/>
  <c r="AM5" i="44"/>
  <c r="AJ3" i="43"/>
  <c r="AM3" i="44"/>
  <c r="AL102" i="43"/>
  <c r="AJ6" i="43"/>
  <c r="AN6" i="43" s="1"/>
  <c r="AP6" i="43" s="1"/>
  <c r="AQ6" i="43" s="1"/>
  <c r="AM6" i="44"/>
  <c r="AK4" i="45"/>
  <c r="AL4" i="44"/>
  <c r="AL41" i="47"/>
  <c r="AM41" i="48" s="1"/>
  <c r="AK41" i="48"/>
  <c r="AL91" i="47"/>
  <c r="AM91" i="48" s="1"/>
  <c r="AK91" i="48"/>
  <c r="AL69" i="47"/>
  <c r="AM69" i="48" s="1"/>
  <c r="AK69" i="48"/>
  <c r="AL83" i="47"/>
  <c r="AM83" i="48" s="1"/>
  <c r="AK83" i="48"/>
  <c r="AK34" i="48"/>
  <c r="AL34" i="47"/>
  <c r="AM34" i="48" s="1"/>
  <c r="AK73" i="48"/>
  <c r="AL73" i="47"/>
  <c r="AM73" i="48" s="1"/>
  <c r="AK85" i="48"/>
  <c r="AL85" i="47"/>
  <c r="AM85" i="48" s="1"/>
  <c r="AK48" i="48"/>
  <c r="AL48" i="47"/>
  <c r="AM48" i="48" s="1"/>
  <c r="AL11" i="47"/>
  <c r="AK11" i="48"/>
  <c r="AM18" i="47"/>
  <c r="AJ18" i="46"/>
  <c r="AN18" i="46" s="1"/>
  <c r="AP18" i="46" s="1"/>
  <c r="AQ18" i="46" s="1"/>
  <c r="AL28" i="47"/>
  <c r="AM28" i="48" s="1"/>
  <c r="AK28" i="48"/>
  <c r="AL16" i="47"/>
  <c r="AK16" i="48"/>
  <c r="AL56" i="47"/>
  <c r="AM56" i="48" s="1"/>
  <c r="AK56" i="48"/>
  <c r="AL54" i="47"/>
  <c r="AM54" i="48" s="1"/>
  <c r="AK54" i="48"/>
  <c r="AL97" i="47"/>
  <c r="AM97" i="48" s="1"/>
  <c r="AK97" i="48"/>
  <c r="AK19" i="48"/>
  <c r="AL19" i="47"/>
  <c r="AL100" i="47"/>
  <c r="AM100" i="48" s="1"/>
  <c r="AK100" i="48"/>
  <c r="AL76" i="47"/>
  <c r="AM76" i="48" s="1"/>
  <c r="AK76" i="48"/>
  <c r="AK12" i="48"/>
  <c r="AL12" i="47"/>
  <c r="AK82" i="48"/>
  <c r="AL82" i="47"/>
  <c r="AM82" i="48" s="1"/>
  <c r="AL70" i="47"/>
  <c r="AM70" i="48" s="1"/>
  <c r="AK70" i="48"/>
  <c r="AL40" i="47"/>
  <c r="AM40" i="48" s="1"/>
  <c r="AK40" i="48"/>
  <c r="AK50" i="48"/>
  <c r="AL50" i="47"/>
  <c r="AM50" i="48" s="1"/>
  <c r="AL29" i="47"/>
  <c r="AM29" i="48" s="1"/>
  <c r="AK29" i="48"/>
  <c r="AM11" i="47"/>
  <c r="AJ11" i="46"/>
  <c r="AN11" i="46" s="1"/>
  <c r="AP11" i="46" s="1"/>
  <c r="AQ11" i="46" s="1"/>
  <c r="AL14" i="47"/>
  <c r="AK14" i="48"/>
  <c r="AM10" i="47"/>
  <c r="AJ10" i="46"/>
  <c r="AN10" i="46" s="1"/>
  <c r="AP10" i="46" s="1"/>
  <c r="AQ10" i="46" s="1"/>
  <c r="AL18" i="47"/>
  <c r="AK18" i="48"/>
  <c r="AK21" i="48"/>
  <c r="AL21" i="47"/>
  <c r="AM21" i="48" s="1"/>
  <c r="AL81" i="47"/>
  <c r="AM81" i="48" s="1"/>
  <c r="AK81" i="48"/>
  <c r="AJ16" i="46"/>
  <c r="AN16" i="46" s="1"/>
  <c r="AP16" i="46" s="1"/>
  <c r="AQ16" i="46" s="1"/>
  <c r="AM16" i="47"/>
  <c r="AK55" i="48"/>
  <c r="AL55" i="47"/>
  <c r="AM55" i="48" s="1"/>
  <c r="AK62" i="48"/>
  <c r="AL62" i="47"/>
  <c r="AM62" i="48" s="1"/>
  <c r="AL44" i="47"/>
  <c r="AM44" i="48" s="1"/>
  <c r="AK44" i="48"/>
  <c r="AM19" i="47"/>
  <c r="AJ19" i="46"/>
  <c r="AN19" i="46" s="1"/>
  <c r="AP19" i="46" s="1"/>
  <c r="AQ19" i="46" s="1"/>
  <c r="AK92" i="48"/>
  <c r="AL92" i="47"/>
  <c r="AM92" i="48" s="1"/>
  <c r="AK35" i="48"/>
  <c r="AL35" i="47"/>
  <c r="AM35" i="48" s="1"/>
  <c r="AM12" i="47"/>
  <c r="AJ12" i="46"/>
  <c r="AN12" i="46" s="1"/>
  <c r="AP12" i="46" s="1"/>
  <c r="AQ12" i="46" s="1"/>
  <c r="AK60" i="48"/>
  <c r="AL60" i="47"/>
  <c r="AM60" i="48" s="1"/>
  <c r="AL10" i="47"/>
  <c r="AK10" i="48"/>
  <c r="AK47" i="48"/>
  <c r="AL47" i="47"/>
  <c r="AM47" i="48" s="1"/>
  <c r="AK38" i="48"/>
  <c r="AL38" i="47"/>
  <c r="AM38" i="48" s="1"/>
  <c r="AK89" i="48"/>
  <c r="AL89" i="47"/>
  <c r="AM89" i="48" s="1"/>
  <c r="AK75" i="48"/>
  <c r="AL75" i="47"/>
  <c r="AM75" i="48" s="1"/>
  <c r="AL13" i="47"/>
  <c r="AK13" i="48"/>
  <c r="AK87" i="48"/>
  <c r="AL87" i="47"/>
  <c r="AM87" i="48" s="1"/>
  <c r="AL25" i="47"/>
  <c r="AM25" i="48" s="1"/>
  <c r="AK25" i="48"/>
  <c r="AM8" i="47"/>
  <c r="AJ8" i="46"/>
  <c r="AN8" i="46" s="1"/>
  <c r="AP8" i="46" s="1"/>
  <c r="AQ8" i="46" s="1"/>
  <c r="AL58" i="47"/>
  <c r="AM58" i="48" s="1"/>
  <c r="AK58" i="48"/>
  <c r="AM7" i="47"/>
  <c r="AJ7" i="46"/>
  <c r="AN7" i="46" s="1"/>
  <c r="AP7" i="46" s="1"/>
  <c r="AQ7" i="46" s="1"/>
  <c r="AL59" i="47"/>
  <c r="AM59" i="48" s="1"/>
  <c r="AK59" i="48"/>
  <c r="AL78" i="47"/>
  <c r="AM78" i="48" s="1"/>
  <c r="AK78" i="48"/>
  <c r="AL9" i="47"/>
  <c r="AK9" i="48"/>
  <c r="AK51" i="48"/>
  <c r="AL51" i="47"/>
  <c r="AM51" i="48" s="1"/>
  <c r="AL90" i="47"/>
  <c r="AM90" i="48" s="1"/>
  <c r="AK90" i="48"/>
  <c r="AK30" i="48"/>
  <c r="AL30" i="47"/>
  <c r="AM30" i="48" s="1"/>
  <c r="AM20" i="47"/>
  <c r="AJ20" i="46"/>
  <c r="AN20" i="46" s="1"/>
  <c r="AP20" i="46" s="1"/>
  <c r="AQ20" i="46" s="1"/>
  <c r="AL46" i="47"/>
  <c r="AM46" i="48" s="1"/>
  <c r="AK46" i="48"/>
  <c r="AL63" i="47"/>
  <c r="AM63" i="48" s="1"/>
  <c r="AK63" i="48"/>
  <c r="AL52" i="47"/>
  <c r="AM52" i="48" s="1"/>
  <c r="AK52" i="48"/>
  <c r="AL36" i="47"/>
  <c r="AM36" i="48" s="1"/>
  <c r="AK36" i="48"/>
  <c r="AL24" i="47"/>
  <c r="AM24" i="48" s="1"/>
  <c r="AK24" i="48"/>
  <c r="AL71" i="47"/>
  <c r="AM71" i="48" s="1"/>
  <c r="AK71" i="48"/>
  <c r="AL64" i="47"/>
  <c r="AM64" i="48" s="1"/>
  <c r="AK64" i="48"/>
  <c r="AK74" i="48"/>
  <c r="AL74" i="47"/>
  <c r="AM74" i="48" s="1"/>
  <c r="AL22" i="47"/>
  <c r="AM22" i="48" s="1"/>
  <c r="AK22" i="48"/>
  <c r="AK95" i="48"/>
  <c r="AL95" i="47"/>
  <c r="AM95" i="48" s="1"/>
  <c r="AL86" i="47"/>
  <c r="AM86" i="48" s="1"/>
  <c r="AK86" i="48"/>
  <c r="AL61" i="47"/>
  <c r="AM61" i="48" s="1"/>
  <c r="AK61" i="48"/>
  <c r="AL43" i="47"/>
  <c r="AM43" i="48" s="1"/>
  <c r="AK43" i="48"/>
  <c r="AJ14" i="46"/>
  <c r="AN14" i="46" s="1"/>
  <c r="AP14" i="46" s="1"/>
  <c r="AQ14" i="46" s="1"/>
  <c r="AM14" i="47"/>
  <c r="AK79" i="48"/>
  <c r="AK23" i="48"/>
  <c r="AL23" i="47"/>
  <c r="AM23" i="48" s="1"/>
  <c r="AK67" i="48"/>
  <c r="AL67" i="47"/>
  <c r="AM67" i="48" s="1"/>
  <c r="AL88" i="47"/>
  <c r="AM88" i="48" s="1"/>
  <c r="AK88" i="48"/>
  <c r="AK96" i="48"/>
  <c r="AL96" i="47"/>
  <c r="AM96" i="48" s="1"/>
  <c r="AK26" i="48"/>
  <c r="AL26" i="47"/>
  <c r="AM26" i="48" s="1"/>
  <c r="AK65" i="48"/>
  <c r="AL65" i="47"/>
  <c r="AM65" i="48" s="1"/>
  <c r="AL53" i="47"/>
  <c r="AM53" i="48" s="1"/>
  <c r="AK53" i="48"/>
  <c r="AK33" i="48"/>
  <c r="AL33" i="47"/>
  <c r="AM33" i="48" s="1"/>
  <c r="AL42" i="47"/>
  <c r="AM42" i="48" s="1"/>
  <c r="AK42" i="48"/>
  <c r="AL80" i="47"/>
  <c r="AM80" i="48" s="1"/>
  <c r="AK80" i="48"/>
  <c r="AM13" i="47"/>
  <c r="AJ13" i="46"/>
  <c r="AN13" i="46" s="1"/>
  <c r="AP13" i="46" s="1"/>
  <c r="AQ13" i="46" s="1"/>
  <c r="AL27" i="47"/>
  <c r="AM27" i="48" s="1"/>
  <c r="AK27" i="48"/>
  <c r="AK49" i="48"/>
  <c r="AL49" i="47"/>
  <c r="AM49" i="48" s="1"/>
  <c r="AK57" i="48"/>
  <c r="AL57" i="47"/>
  <c r="AM57" i="48" s="1"/>
  <c r="AL8" i="47"/>
  <c r="AK8" i="48"/>
  <c r="AL7" i="47"/>
  <c r="AK7" i="48"/>
  <c r="AK68" i="48"/>
  <c r="AL68" i="47"/>
  <c r="AM68" i="48" s="1"/>
  <c r="AM9" i="47"/>
  <c r="AJ9" i="46"/>
  <c r="AN9" i="46" s="1"/>
  <c r="AP9" i="46" s="1"/>
  <c r="AQ9" i="46" s="1"/>
  <c r="AL20" i="47"/>
  <c r="AK20" i="48"/>
  <c r="AK39" i="48"/>
  <c r="AL39" i="47"/>
  <c r="AM39" i="48" s="1"/>
  <c r="AK94" i="48"/>
  <c r="AL94" i="47"/>
  <c r="AM94" i="48" s="1"/>
  <c r="AL72" i="47"/>
  <c r="AM72" i="48" s="1"/>
  <c r="AK72" i="48"/>
  <c r="AK32" i="48"/>
  <c r="AL32" i="47"/>
  <c r="AM32" i="48" s="1"/>
  <c r="AL93" i="47"/>
  <c r="AM93" i="48" s="1"/>
  <c r="AK93" i="48"/>
  <c r="AL37" i="47"/>
  <c r="AM37" i="48" s="1"/>
  <c r="AK37" i="48"/>
  <c r="AK101" i="49"/>
  <c r="AL101" i="48"/>
  <c r="AM101" i="48"/>
  <c r="AJ101" i="47"/>
  <c r="AL2" i="46"/>
  <c r="AK2" i="47"/>
  <c r="AM2" i="46"/>
  <c r="AJ2" i="45"/>
  <c r="AN2" i="44"/>
  <c r="AQ2" i="43"/>
  <c r="AP102" i="55"/>
  <c r="AQ102" i="55"/>
  <c r="AK15" i="47" l="1"/>
  <c r="AL15" i="46"/>
  <c r="AM15" i="46"/>
  <c r="AJ15" i="45"/>
  <c r="AN15" i="45" s="1"/>
  <c r="AP15" i="45" s="1"/>
  <c r="AQ15" i="45" s="1"/>
  <c r="AK98" i="47"/>
  <c r="AL98" i="46"/>
  <c r="AM98" i="47" s="1"/>
  <c r="AK66" i="47"/>
  <c r="AL66" i="46"/>
  <c r="AM66" i="47" s="1"/>
  <c r="AL17" i="46"/>
  <c r="AK17" i="47"/>
  <c r="AM17" i="46"/>
  <c r="AJ17" i="45"/>
  <c r="AN17" i="45" s="1"/>
  <c r="AP17" i="45" s="1"/>
  <c r="AQ17" i="45" s="1"/>
  <c r="AL99" i="46"/>
  <c r="AM99" i="47" s="1"/>
  <c r="AK99" i="47"/>
  <c r="AL45" i="46"/>
  <c r="AM45" i="47" s="1"/>
  <c r="AK45" i="47"/>
  <c r="AK77" i="47"/>
  <c r="AL77" i="46"/>
  <c r="AM77" i="47" s="1"/>
  <c r="AK84" i="47"/>
  <c r="AL84" i="46"/>
  <c r="AM84" i="47" s="1"/>
  <c r="AL31" i="46"/>
  <c r="AM31" i="47" s="1"/>
  <c r="AK31" i="47"/>
  <c r="AK3" i="46"/>
  <c r="AK102" i="45"/>
  <c r="AL3" i="45"/>
  <c r="AM4" i="45"/>
  <c r="AJ4" i="44"/>
  <c r="AN4" i="44" s="1"/>
  <c r="AP4" i="44" s="1"/>
  <c r="AQ4" i="44" s="1"/>
  <c r="AM3" i="45"/>
  <c r="AL102" i="44"/>
  <c r="AJ3" i="44"/>
  <c r="AM5" i="45"/>
  <c r="AJ5" i="44"/>
  <c r="AN5" i="44" s="1"/>
  <c r="AP5" i="44" s="1"/>
  <c r="AQ5" i="44" s="1"/>
  <c r="AL4" i="45"/>
  <c r="AK4" i="46"/>
  <c r="AM102" i="44"/>
  <c r="AM6" i="45"/>
  <c r="AJ6" i="44"/>
  <c r="AN6" i="44" s="1"/>
  <c r="AP6" i="44" s="1"/>
  <c r="AQ6" i="44" s="1"/>
  <c r="AN3" i="43"/>
  <c r="AJ102" i="43"/>
  <c r="AK6" i="46"/>
  <c r="AL6" i="45"/>
  <c r="AK5" i="46"/>
  <c r="AL5" i="45"/>
  <c r="AL52" i="48"/>
  <c r="AM52" i="49" s="1"/>
  <c r="AK52" i="49"/>
  <c r="AK83" i="49"/>
  <c r="AL83" i="48"/>
  <c r="AM83" i="49" s="1"/>
  <c r="AL32" i="48"/>
  <c r="AM32" i="49" s="1"/>
  <c r="AK32" i="49"/>
  <c r="AK94" i="49"/>
  <c r="AL94" i="48"/>
  <c r="AM94" i="49" s="1"/>
  <c r="AM7" i="48"/>
  <c r="AJ7" i="47"/>
  <c r="AN7" i="47" s="1"/>
  <c r="AP7" i="47" s="1"/>
  <c r="AQ7" i="47" s="1"/>
  <c r="AK57" i="49"/>
  <c r="AL57" i="48"/>
  <c r="AM57" i="49" s="1"/>
  <c r="AK33" i="49"/>
  <c r="AL33" i="48"/>
  <c r="AM33" i="49" s="1"/>
  <c r="AL65" i="48"/>
  <c r="AM65" i="49" s="1"/>
  <c r="AK65" i="49"/>
  <c r="AK96" i="49"/>
  <c r="AL96" i="48"/>
  <c r="AM96" i="49" s="1"/>
  <c r="AK67" i="49"/>
  <c r="AL67" i="48"/>
  <c r="AM67" i="49" s="1"/>
  <c r="AL95" i="48"/>
  <c r="AM95" i="49" s="1"/>
  <c r="AK95" i="49"/>
  <c r="AL74" i="48"/>
  <c r="AM74" i="49" s="1"/>
  <c r="AK74" i="49"/>
  <c r="AL30" i="48"/>
  <c r="AM30" i="49" s="1"/>
  <c r="AK30" i="49"/>
  <c r="AL51" i="48"/>
  <c r="AM51" i="49" s="1"/>
  <c r="AK51" i="49"/>
  <c r="AL87" i="48"/>
  <c r="AM87" i="49" s="1"/>
  <c r="AK87" i="49"/>
  <c r="AL75" i="48"/>
  <c r="AM75" i="49" s="1"/>
  <c r="AK75" i="49"/>
  <c r="AL38" i="48"/>
  <c r="AM38" i="49" s="1"/>
  <c r="AK38" i="49"/>
  <c r="AM10" i="48"/>
  <c r="AJ10" i="47"/>
  <c r="AN10" i="47" s="1"/>
  <c r="AP10" i="47" s="1"/>
  <c r="AQ10" i="47" s="1"/>
  <c r="AL92" i="48"/>
  <c r="AM92" i="49" s="1"/>
  <c r="AK92" i="49"/>
  <c r="AL55" i="48"/>
  <c r="AM55" i="49" s="1"/>
  <c r="AK55" i="49"/>
  <c r="AK50" i="49"/>
  <c r="AL50" i="48"/>
  <c r="AM50" i="49" s="1"/>
  <c r="AK82" i="49"/>
  <c r="AL82" i="48"/>
  <c r="AM82" i="49" s="1"/>
  <c r="AL19" i="48"/>
  <c r="AK19" i="49"/>
  <c r="AM16" i="48"/>
  <c r="AJ16" i="47"/>
  <c r="AN16" i="47" s="1"/>
  <c r="AP16" i="47" s="1"/>
  <c r="AQ16" i="47" s="1"/>
  <c r="AK48" i="49"/>
  <c r="AL48" i="48"/>
  <c r="AM48" i="49" s="1"/>
  <c r="AK73" i="49"/>
  <c r="AL73" i="48"/>
  <c r="AM73" i="49" s="1"/>
  <c r="AL37" i="48"/>
  <c r="AM37" i="49" s="1"/>
  <c r="AK37" i="49"/>
  <c r="AK7" i="49"/>
  <c r="AL7" i="48"/>
  <c r="AL27" i="48"/>
  <c r="AM27" i="49" s="1"/>
  <c r="AK27" i="49"/>
  <c r="AL61" i="48"/>
  <c r="AM61" i="49" s="1"/>
  <c r="AK61" i="49"/>
  <c r="AK64" i="49"/>
  <c r="AL64" i="48"/>
  <c r="AM64" i="49" s="1"/>
  <c r="AL10" i="48"/>
  <c r="AK10" i="49"/>
  <c r="AK40" i="49"/>
  <c r="AL40" i="48"/>
  <c r="AM40" i="49" s="1"/>
  <c r="AM19" i="48"/>
  <c r="AJ19" i="47"/>
  <c r="AN19" i="47" s="1"/>
  <c r="AP19" i="47" s="1"/>
  <c r="AQ19" i="47" s="1"/>
  <c r="AK16" i="49"/>
  <c r="AL16" i="48"/>
  <c r="AK91" i="49"/>
  <c r="AL91" i="48"/>
  <c r="AM91" i="49" s="1"/>
  <c r="AK93" i="49"/>
  <c r="AL93" i="48"/>
  <c r="AM93" i="49" s="1"/>
  <c r="AK72" i="49"/>
  <c r="AL72" i="48"/>
  <c r="AM72" i="49" s="1"/>
  <c r="AL20" i="48"/>
  <c r="AK20" i="49"/>
  <c r="AL8" i="48"/>
  <c r="AK8" i="49"/>
  <c r="AK42" i="49"/>
  <c r="AL42" i="48"/>
  <c r="AM42" i="49" s="1"/>
  <c r="AL88" i="48"/>
  <c r="AM88" i="49" s="1"/>
  <c r="AK88" i="49"/>
  <c r="AK43" i="49"/>
  <c r="AL43" i="48"/>
  <c r="AM43" i="49" s="1"/>
  <c r="AL86" i="48"/>
  <c r="AM86" i="49" s="1"/>
  <c r="AK86" i="49"/>
  <c r="AL22" i="48"/>
  <c r="AM22" i="49" s="1"/>
  <c r="AK22" i="49"/>
  <c r="AK71" i="49"/>
  <c r="AL71" i="48"/>
  <c r="AM71" i="49" s="1"/>
  <c r="AL36" i="48"/>
  <c r="AM36" i="49" s="1"/>
  <c r="AK36" i="49"/>
  <c r="AK63" i="49"/>
  <c r="AL63" i="48"/>
  <c r="AM63" i="49" s="1"/>
  <c r="AK90" i="49"/>
  <c r="AL90" i="48"/>
  <c r="AM90" i="49" s="1"/>
  <c r="AK9" i="49"/>
  <c r="AL9" i="48"/>
  <c r="AK59" i="49"/>
  <c r="AL59" i="48"/>
  <c r="AM59" i="49" s="1"/>
  <c r="AK58" i="49"/>
  <c r="AL58" i="48"/>
  <c r="AM58" i="49" s="1"/>
  <c r="AL25" i="48"/>
  <c r="AM25" i="49" s="1"/>
  <c r="AK25" i="49"/>
  <c r="AK13" i="49"/>
  <c r="AL13" i="48"/>
  <c r="AK18" i="49"/>
  <c r="AL18" i="48"/>
  <c r="AK14" i="49"/>
  <c r="AL14" i="48"/>
  <c r="AK29" i="49"/>
  <c r="AL29" i="48"/>
  <c r="AM29" i="49" s="1"/>
  <c r="AL70" i="48"/>
  <c r="AM70" i="49" s="1"/>
  <c r="AK70" i="49"/>
  <c r="AM12" i="48"/>
  <c r="AJ12" i="47"/>
  <c r="AN12" i="47" s="1"/>
  <c r="AP12" i="47" s="1"/>
  <c r="AQ12" i="47" s="1"/>
  <c r="AL100" i="48"/>
  <c r="AM100" i="49" s="1"/>
  <c r="AK100" i="49"/>
  <c r="AL97" i="48"/>
  <c r="AM97" i="49" s="1"/>
  <c r="AK97" i="49"/>
  <c r="AK56" i="49"/>
  <c r="AL56" i="48"/>
  <c r="AM56" i="49" s="1"/>
  <c r="AL28" i="48"/>
  <c r="AM28" i="49" s="1"/>
  <c r="AK28" i="49"/>
  <c r="AL11" i="48"/>
  <c r="AK11" i="49"/>
  <c r="AK69" i="49"/>
  <c r="AL69" i="48"/>
  <c r="AM69" i="49" s="1"/>
  <c r="AL41" i="48"/>
  <c r="AM41" i="49" s="1"/>
  <c r="AK41" i="49"/>
  <c r="AK80" i="49"/>
  <c r="AL80" i="48"/>
  <c r="AM80" i="49" s="1"/>
  <c r="AL53" i="48"/>
  <c r="AM53" i="49" s="1"/>
  <c r="AK53" i="49"/>
  <c r="AL24" i="48"/>
  <c r="AM24" i="49" s="1"/>
  <c r="AK24" i="49"/>
  <c r="AK46" i="49"/>
  <c r="AL46" i="48"/>
  <c r="AM46" i="49" s="1"/>
  <c r="AK78" i="49"/>
  <c r="AL78" i="48"/>
  <c r="AM78" i="49" s="1"/>
  <c r="AL44" i="48"/>
  <c r="AM44" i="49" s="1"/>
  <c r="AK44" i="49"/>
  <c r="AL81" i="48"/>
  <c r="AM81" i="49" s="1"/>
  <c r="AK81" i="49"/>
  <c r="AL76" i="48"/>
  <c r="AM76" i="49" s="1"/>
  <c r="AK76" i="49"/>
  <c r="AK54" i="49"/>
  <c r="AL54" i="48"/>
  <c r="AM54" i="49" s="1"/>
  <c r="AK39" i="49"/>
  <c r="AL39" i="48"/>
  <c r="AM39" i="49" s="1"/>
  <c r="AM20" i="48"/>
  <c r="AJ20" i="47"/>
  <c r="AN20" i="47" s="1"/>
  <c r="AP20" i="47" s="1"/>
  <c r="AQ20" i="47" s="1"/>
  <c r="AL68" i="48"/>
  <c r="AM68" i="49" s="1"/>
  <c r="AK68" i="49"/>
  <c r="AM8" i="48"/>
  <c r="AJ8" i="47"/>
  <c r="AN8" i="47" s="1"/>
  <c r="AP8" i="47" s="1"/>
  <c r="AQ8" i="47" s="1"/>
  <c r="AL49" i="48"/>
  <c r="AM49" i="49" s="1"/>
  <c r="AK49" i="49"/>
  <c r="AK26" i="49"/>
  <c r="AL26" i="48"/>
  <c r="AM26" i="49" s="1"/>
  <c r="AL23" i="48"/>
  <c r="AM23" i="49" s="1"/>
  <c r="AK23" i="49"/>
  <c r="AK79" i="49"/>
  <c r="AL79" i="48"/>
  <c r="AM79" i="49" s="1"/>
  <c r="AM9" i="48"/>
  <c r="AJ9" i="47"/>
  <c r="AN9" i="47" s="1"/>
  <c r="AP9" i="47" s="1"/>
  <c r="AQ9" i="47" s="1"/>
  <c r="AM13" i="48"/>
  <c r="AJ13" i="47"/>
  <c r="AN13" i="47" s="1"/>
  <c r="AP13" i="47" s="1"/>
  <c r="AQ13" i="47" s="1"/>
  <c r="AL89" i="48"/>
  <c r="AM89" i="49" s="1"/>
  <c r="AK89" i="49"/>
  <c r="AK47" i="49"/>
  <c r="AL47" i="48"/>
  <c r="AM47" i="49" s="1"/>
  <c r="AK60" i="49"/>
  <c r="AL60" i="48"/>
  <c r="AM60" i="49" s="1"/>
  <c r="AL35" i="48"/>
  <c r="AM35" i="49" s="1"/>
  <c r="AK35" i="49"/>
  <c r="AL62" i="48"/>
  <c r="AM62" i="49" s="1"/>
  <c r="AK62" i="49"/>
  <c r="AK21" i="49"/>
  <c r="AL21" i="48"/>
  <c r="AM21" i="49" s="1"/>
  <c r="AM18" i="48"/>
  <c r="AJ18" i="47"/>
  <c r="AN18" i="47" s="1"/>
  <c r="AP18" i="47" s="1"/>
  <c r="AQ18" i="47" s="1"/>
  <c r="AM14" i="48"/>
  <c r="AJ14" i="47"/>
  <c r="AN14" i="47" s="1"/>
  <c r="AP14" i="47" s="1"/>
  <c r="AQ14" i="47" s="1"/>
  <c r="AK12" i="49"/>
  <c r="AL12" i="48"/>
  <c r="AM11" i="48"/>
  <c r="AJ11" i="47"/>
  <c r="AN11" i="47" s="1"/>
  <c r="AP11" i="47" s="1"/>
  <c r="AQ11" i="47" s="1"/>
  <c r="AL85" i="48"/>
  <c r="AM85" i="49" s="1"/>
  <c r="AK85" i="49"/>
  <c r="AL34" i="48"/>
  <c r="AM34" i="49" s="1"/>
  <c r="AK34" i="49"/>
  <c r="AM101" i="49"/>
  <c r="AJ101" i="48"/>
  <c r="AK101" i="50"/>
  <c r="AL101" i="49"/>
  <c r="AM2" i="47"/>
  <c r="AN2" i="45"/>
  <c r="AL2" i="47"/>
  <c r="AK2" i="48"/>
  <c r="AJ2" i="46"/>
  <c r="AP2" i="44"/>
  <c r="AK102" i="38"/>
  <c r="AJ15" i="46" l="1"/>
  <c r="AN15" i="46" s="1"/>
  <c r="AP15" i="46" s="1"/>
  <c r="AQ15" i="46" s="1"/>
  <c r="AM15" i="47"/>
  <c r="AK15" i="48"/>
  <c r="AL15" i="47"/>
  <c r="AK98" i="48"/>
  <c r="AL98" i="47"/>
  <c r="AM98" i="48" s="1"/>
  <c r="AL66" i="47"/>
  <c r="AM66" i="48" s="1"/>
  <c r="AK66" i="48"/>
  <c r="AL99" i="47"/>
  <c r="AM99" i="48" s="1"/>
  <c r="AK99" i="48"/>
  <c r="AL17" i="47"/>
  <c r="AK17" i="48"/>
  <c r="AM17" i="47"/>
  <c r="AJ17" i="46"/>
  <c r="AN17" i="46" s="1"/>
  <c r="AP17" i="46" s="1"/>
  <c r="AQ17" i="46" s="1"/>
  <c r="AL31" i="47"/>
  <c r="AM31" i="48" s="1"/>
  <c r="AK31" i="48"/>
  <c r="AK77" i="48"/>
  <c r="AL77" i="47"/>
  <c r="AM77" i="48" s="1"/>
  <c r="AL45" i="47"/>
  <c r="AM45" i="48" s="1"/>
  <c r="AK45" i="48"/>
  <c r="AK84" i="48"/>
  <c r="AL84" i="47"/>
  <c r="AM84" i="48" s="1"/>
  <c r="AM6" i="46"/>
  <c r="AJ6" i="45"/>
  <c r="AN6" i="45" s="1"/>
  <c r="AP6" i="45" s="1"/>
  <c r="AQ6" i="45" s="1"/>
  <c r="AL4" i="46"/>
  <c r="AK4" i="47"/>
  <c r="AN3" i="44"/>
  <c r="AJ102" i="44"/>
  <c r="AK6" i="47"/>
  <c r="AL6" i="46"/>
  <c r="AM4" i="46"/>
  <c r="AJ4" i="45"/>
  <c r="AN4" i="45" s="1"/>
  <c r="AP4" i="45" s="1"/>
  <c r="AQ4" i="45" s="1"/>
  <c r="AM3" i="46"/>
  <c r="AJ3" i="45"/>
  <c r="AL102" i="45"/>
  <c r="AM5" i="46"/>
  <c r="AJ5" i="45"/>
  <c r="AN5" i="45" s="1"/>
  <c r="AP5" i="45" s="1"/>
  <c r="AQ5" i="45" s="1"/>
  <c r="AM102" i="45"/>
  <c r="AK5" i="47"/>
  <c r="AL5" i="46"/>
  <c r="AP3" i="43"/>
  <c r="AN102" i="43"/>
  <c r="AL3" i="46"/>
  <c r="AK102" i="46"/>
  <c r="AK3" i="47"/>
  <c r="AK89" i="50"/>
  <c r="AL89" i="49"/>
  <c r="AM89" i="50" s="1"/>
  <c r="AL23" i="49"/>
  <c r="AM23" i="50" s="1"/>
  <c r="AK23" i="50"/>
  <c r="AK81" i="50"/>
  <c r="AL81" i="49"/>
  <c r="AM81" i="50" s="1"/>
  <c r="AK24" i="50"/>
  <c r="AL24" i="49"/>
  <c r="AM24" i="50" s="1"/>
  <c r="AL28" i="49"/>
  <c r="AM28" i="50" s="1"/>
  <c r="AK28" i="50"/>
  <c r="AL97" i="49"/>
  <c r="AM97" i="50" s="1"/>
  <c r="AK97" i="50"/>
  <c r="AM14" i="49"/>
  <c r="AJ14" i="48"/>
  <c r="AN14" i="48" s="1"/>
  <c r="AP14" i="48" s="1"/>
  <c r="AQ14" i="48" s="1"/>
  <c r="AK25" i="50"/>
  <c r="AL25" i="49"/>
  <c r="AM25" i="50" s="1"/>
  <c r="AL36" i="49"/>
  <c r="AM36" i="50" s="1"/>
  <c r="AK36" i="50"/>
  <c r="AL86" i="49"/>
  <c r="AM86" i="50" s="1"/>
  <c r="AK86" i="50"/>
  <c r="AL88" i="49"/>
  <c r="AM88" i="50" s="1"/>
  <c r="AK88" i="50"/>
  <c r="AL20" i="49"/>
  <c r="AK20" i="50"/>
  <c r="AM16" i="49"/>
  <c r="AJ16" i="48"/>
  <c r="AN16" i="48" s="1"/>
  <c r="AP16" i="48" s="1"/>
  <c r="AQ16" i="48" s="1"/>
  <c r="AL10" i="49"/>
  <c r="AK10" i="50"/>
  <c r="AM7" i="49"/>
  <c r="AJ7" i="48"/>
  <c r="AN7" i="48" s="1"/>
  <c r="AP7" i="48" s="1"/>
  <c r="AQ7" i="48" s="1"/>
  <c r="AL55" i="49"/>
  <c r="AM55" i="50" s="1"/>
  <c r="AK55" i="50"/>
  <c r="AK75" i="50"/>
  <c r="AL75" i="49"/>
  <c r="AM75" i="50" s="1"/>
  <c r="AK51" i="50"/>
  <c r="AL51" i="49"/>
  <c r="AM51" i="50" s="1"/>
  <c r="AK74" i="50"/>
  <c r="AL74" i="49"/>
  <c r="AM74" i="50" s="1"/>
  <c r="AK62" i="50"/>
  <c r="AL62" i="49"/>
  <c r="AM62" i="50" s="1"/>
  <c r="AL60" i="49"/>
  <c r="AM60" i="50" s="1"/>
  <c r="AK60" i="50"/>
  <c r="AL54" i="49"/>
  <c r="AM54" i="50" s="1"/>
  <c r="AK54" i="50"/>
  <c r="AL78" i="49"/>
  <c r="AM78" i="50" s="1"/>
  <c r="AK78" i="50"/>
  <c r="AK80" i="50"/>
  <c r="AL80" i="49"/>
  <c r="AM80" i="50" s="1"/>
  <c r="AK69" i="50"/>
  <c r="AL69" i="49"/>
  <c r="AM69" i="50" s="1"/>
  <c r="AL14" i="49"/>
  <c r="AK14" i="50"/>
  <c r="AK59" i="50"/>
  <c r="AL59" i="49"/>
  <c r="AM59" i="50" s="1"/>
  <c r="AL90" i="49"/>
  <c r="AM90" i="50" s="1"/>
  <c r="AK90" i="50"/>
  <c r="AL42" i="49"/>
  <c r="AM42" i="50" s="1"/>
  <c r="AK42" i="50"/>
  <c r="AJ20" i="48"/>
  <c r="AN20" i="48" s="1"/>
  <c r="AP20" i="48" s="1"/>
  <c r="AQ20" i="48" s="1"/>
  <c r="AM20" i="49"/>
  <c r="AL93" i="49"/>
  <c r="AM93" i="50" s="1"/>
  <c r="AK93" i="50"/>
  <c r="AK16" i="50"/>
  <c r="AL16" i="49"/>
  <c r="AK40" i="50"/>
  <c r="AL40" i="49"/>
  <c r="AM40" i="50" s="1"/>
  <c r="AM10" i="49"/>
  <c r="AJ10" i="48"/>
  <c r="AN10" i="48" s="1"/>
  <c r="AP10" i="48" s="1"/>
  <c r="AQ10" i="48" s="1"/>
  <c r="AL64" i="49"/>
  <c r="AM64" i="50" s="1"/>
  <c r="AK64" i="50"/>
  <c r="AK7" i="50"/>
  <c r="AL7" i="49"/>
  <c r="AL73" i="49"/>
  <c r="AM73" i="50" s="1"/>
  <c r="AK73" i="50"/>
  <c r="AL82" i="49"/>
  <c r="AM82" i="50" s="1"/>
  <c r="AK82" i="50"/>
  <c r="AK96" i="50"/>
  <c r="AL96" i="49"/>
  <c r="AM96" i="50" s="1"/>
  <c r="AK33" i="50"/>
  <c r="AL33" i="49"/>
  <c r="AM33" i="50" s="1"/>
  <c r="AK94" i="50"/>
  <c r="AL94" i="49"/>
  <c r="AM94" i="50" s="1"/>
  <c r="AL83" i="49"/>
  <c r="AM83" i="50" s="1"/>
  <c r="AK83" i="50"/>
  <c r="AK34" i="50"/>
  <c r="AL34" i="49"/>
  <c r="AM34" i="50" s="1"/>
  <c r="AK85" i="50"/>
  <c r="AL85" i="49"/>
  <c r="AM85" i="50" s="1"/>
  <c r="AJ12" i="48"/>
  <c r="AN12" i="48" s="1"/>
  <c r="AP12" i="48" s="1"/>
  <c r="AQ12" i="48" s="1"/>
  <c r="AM12" i="49"/>
  <c r="AK35" i="50"/>
  <c r="AL35" i="49"/>
  <c r="AM35" i="50" s="1"/>
  <c r="AL49" i="49"/>
  <c r="AM49" i="50" s="1"/>
  <c r="AK49" i="50"/>
  <c r="AK68" i="50"/>
  <c r="AL68" i="49"/>
  <c r="AM68" i="50" s="1"/>
  <c r="AK76" i="50"/>
  <c r="AL76" i="49"/>
  <c r="AM76" i="50" s="1"/>
  <c r="AK44" i="50"/>
  <c r="AL44" i="49"/>
  <c r="AM44" i="50" s="1"/>
  <c r="AL53" i="49"/>
  <c r="AM53" i="50" s="1"/>
  <c r="AK53" i="50"/>
  <c r="AL41" i="49"/>
  <c r="AM41" i="50" s="1"/>
  <c r="AK41" i="50"/>
  <c r="AK11" i="50"/>
  <c r="AL11" i="49"/>
  <c r="AK100" i="50"/>
  <c r="AL100" i="49"/>
  <c r="AM100" i="50" s="1"/>
  <c r="AL70" i="49"/>
  <c r="AM70" i="50" s="1"/>
  <c r="AK70" i="50"/>
  <c r="AM18" i="49"/>
  <c r="AJ18" i="48"/>
  <c r="AN18" i="48" s="1"/>
  <c r="AP18" i="48" s="1"/>
  <c r="AQ18" i="48" s="1"/>
  <c r="AM13" i="49"/>
  <c r="AJ13" i="48"/>
  <c r="AN13" i="48" s="1"/>
  <c r="AP13" i="48" s="1"/>
  <c r="AQ13" i="48" s="1"/>
  <c r="AM9" i="49"/>
  <c r="AJ9" i="48"/>
  <c r="AN9" i="48" s="1"/>
  <c r="AP9" i="48" s="1"/>
  <c r="AQ9" i="48" s="1"/>
  <c r="AK22" i="50"/>
  <c r="AL22" i="49"/>
  <c r="AM22" i="50" s="1"/>
  <c r="AL8" i="49"/>
  <c r="AK8" i="50"/>
  <c r="AK61" i="50"/>
  <c r="AL61" i="49"/>
  <c r="AM61" i="50" s="1"/>
  <c r="AL27" i="49"/>
  <c r="AM27" i="50" s="1"/>
  <c r="AK27" i="50"/>
  <c r="AL37" i="49"/>
  <c r="AM37" i="50" s="1"/>
  <c r="AK37" i="50"/>
  <c r="AK19" i="50"/>
  <c r="AL19" i="49"/>
  <c r="AK92" i="50"/>
  <c r="AL92" i="49"/>
  <c r="AM92" i="50" s="1"/>
  <c r="AL38" i="49"/>
  <c r="AM38" i="50" s="1"/>
  <c r="AK38" i="50"/>
  <c r="AK87" i="50"/>
  <c r="AL87" i="49"/>
  <c r="AM87" i="50" s="1"/>
  <c r="AK30" i="50"/>
  <c r="AL30" i="49"/>
  <c r="AM30" i="50" s="1"/>
  <c r="AK95" i="50"/>
  <c r="AL95" i="49"/>
  <c r="AM95" i="50" s="1"/>
  <c r="AK65" i="50"/>
  <c r="AL65" i="49"/>
  <c r="AM65" i="50" s="1"/>
  <c r="AL32" i="49"/>
  <c r="AM32" i="50" s="1"/>
  <c r="AK32" i="50"/>
  <c r="AL52" i="49"/>
  <c r="AM52" i="50" s="1"/>
  <c r="AK52" i="50"/>
  <c r="AL12" i="49"/>
  <c r="AK12" i="50"/>
  <c r="AK21" i="50"/>
  <c r="AL21" i="49"/>
  <c r="AM21" i="50" s="1"/>
  <c r="AK47" i="50"/>
  <c r="AL47" i="49"/>
  <c r="AM47" i="50" s="1"/>
  <c r="AK79" i="50"/>
  <c r="AL79" i="49"/>
  <c r="AM79" i="50" s="1"/>
  <c r="AK26" i="50"/>
  <c r="AL26" i="49"/>
  <c r="AM26" i="50" s="1"/>
  <c r="AL39" i="49"/>
  <c r="AM39" i="50" s="1"/>
  <c r="AK39" i="50"/>
  <c r="AK46" i="50"/>
  <c r="AL46" i="49"/>
  <c r="AM46" i="50" s="1"/>
  <c r="AJ11" i="48"/>
  <c r="AN11" i="48" s="1"/>
  <c r="AP11" i="48" s="1"/>
  <c r="AQ11" i="48" s="1"/>
  <c r="AM11" i="49"/>
  <c r="AL56" i="49"/>
  <c r="AM56" i="50" s="1"/>
  <c r="AK56" i="50"/>
  <c r="AK29" i="50"/>
  <c r="AL29" i="49"/>
  <c r="AM29" i="50" s="1"/>
  <c r="AL18" i="49"/>
  <c r="AK18" i="50"/>
  <c r="AK13" i="50"/>
  <c r="AL13" i="49"/>
  <c r="AL58" i="49"/>
  <c r="AM58" i="50" s="1"/>
  <c r="AK58" i="50"/>
  <c r="AL9" i="49"/>
  <c r="AK9" i="50"/>
  <c r="AK63" i="50"/>
  <c r="AL63" i="49"/>
  <c r="AM63" i="50" s="1"/>
  <c r="AL71" i="49"/>
  <c r="AM71" i="50" s="1"/>
  <c r="AK71" i="50"/>
  <c r="AK43" i="50"/>
  <c r="AL43" i="49"/>
  <c r="AM43" i="50" s="1"/>
  <c r="AM8" i="49"/>
  <c r="AJ8" i="48"/>
  <c r="AN8" i="48" s="1"/>
  <c r="AP8" i="48" s="1"/>
  <c r="AQ8" i="48" s="1"/>
  <c r="AL72" i="49"/>
  <c r="AM72" i="50" s="1"/>
  <c r="AK72" i="50"/>
  <c r="AK91" i="50"/>
  <c r="AL91" i="49"/>
  <c r="AM91" i="50" s="1"/>
  <c r="AK48" i="50"/>
  <c r="AL48" i="49"/>
  <c r="AM48" i="50" s="1"/>
  <c r="AM19" i="49"/>
  <c r="AJ19" i="48"/>
  <c r="AN19" i="48" s="1"/>
  <c r="AP19" i="48" s="1"/>
  <c r="AQ19" i="48" s="1"/>
  <c r="AL50" i="49"/>
  <c r="AM50" i="50" s="1"/>
  <c r="AK50" i="50"/>
  <c r="AK67" i="50"/>
  <c r="AL67" i="49"/>
  <c r="AM67" i="50" s="1"/>
  <c r="AK57" i="50"/>
  <c r="AL57" i="49"/>
  <c r="AM57" i="50" s="1"/>
  <c r="AM101" i="50"/>
  <c r="AJ101" i="49"/>
  <c r="AK101" i="51"/>
  <c r="AL101" i="50"/>
  <c r="AN2" i="46"/>
  <c r="AL2" i="48"/>
  <c r="AK2" i="49"/>
  <c r="AM2" i="48"/>
  <c r="AJ2" i="47"/>
  <c r="AP2" i="45"/>
  <c r="AQ2" i="44"/>
  <c r="AJ2" i="38"/>
  <c r="AN2" i="38" s="1"/>
  <c r="AJ15" i="47" l="1"/>
  <c r="AN15" i="47" s="1"/>
  <c r="AP15" i="47" s="1"/>
  <c r="AQ15" i="47" s="1"/>
  <c r="AM15" i="48"/>
  <c r="AK15" i="49"/>
  <c r="AL15" i="48"/>
  <c r="AL98" i="48"/>
  <c r="AM98" i="49" s="1"/>
  <c r="AK98" i="49"/>
  <c r="AL66" i="48"/>
  <c r="AM66" i="49" s="1"/>
  <c r="AK66" i="49"/>
  <c r="AK17" i="49"/>
  <c r="AL17" i="48"/>
  <c r="AJ17" i="47"/>
  <c r="AN17" i="47" s="1"/>
  <c r="AP17" i="47" s="1"/>
  <c r="AQ17" i="47" s="1"/>
  <c r="AM17" i="48"/>
  <c r="AK99" i="49"/>
  <c r="AL99" i="48"/>
  <c r="AM99" i="49" s="1"/>
  <c r="AK84" i="49"/>
  <c r="AL84" i="48"/>
  <c r="AM84" i="49" s="1"/>
  <c r="AL77" i="48"/>
  <c r="AM77" i="49" s="1"/>
  <c r="AK77" i="49"/>
  <c r="AK45" i="49"/>
  <c r="AL45" i="48"/>
  <c r="AM45" i="49" s="1"/>
  <c r="AK31" i="49"/>
  <c r="AL31" i="48"/>
  <c r="AM31" i="49" s="1"/>
  <c r="AN3" i="45"/>
  <c r="AJ102" i="45"/>
  <c r="AM6" i="47"/>
  <c r="AJ6" i="46"/>
  <c r="AN6" i="46" s="1"/>
  <c r="AP6" i="46" s="1"/>
  <c r="AQ6" i="46" s="1"/>
  <c r="AL4" i="47"/>
  <c r="AK4" i="48"/>
  <c r="AK3" i="48"/>
  <c r="AK102" i="47"/>
  <c r="AL3" i="47"/>
  <c r="AQ3" i="43"/>
  <c r="AQ102" i="43" s="1"/>
  <c r="AP102" i="43"/>
  <c r="AM102" i="46"/>
  <c r="AL6" i="47"/>
  <c r="AK6" i="48"/>
  <c r="AM4" i="47"/>
  <c r="AJ4" i="46"/>
  <c r="AN4" i="46" s="1"/>
  <c r="AP4" i="46" s="1"/>
  <c r="AQ4" i="46" s="1"/>
  <c r="AM5" i="47"/>
  <c r="AJ5" i="46"/>
  <c r="AN5" i="46" s="1"/>
  <c r="AP5" i="46" s="1"/>
  <c r="AQ5" i="46" s="1"/>
  <c r="AJ3" i="46"/>
  <c r="AL102" i="46"/>
  <c r="AM3" i="47"/>
  <c r="AL5" i="47"/>
  <c r="AK5" i="48"/>
  <c r="AP3" i="44"/>
  <c r="AN102" i="44"/>
  <c r="AK50" i="51"/>
  <c r="AL50" i="50"/>
  <c r="AM50" i="51" s="1"/>
  <c r="AL71" i="50"/>
  <c r="AM71" i="51" s="1"/>
  <c r="AK71" i="51"/>
  <c r="AL9" i="50"/>
  <c r="AK9" i="51"/>
  <c r="AM13" i="50"/>
  <c r="AJ13" i="49"/>
  <c r="AN13" i="49" s="1"/>
  <c r="AP13" i="49" s="1"/>
  <c r="AQ13" i="49" s="1"/>
  <c r="AK39" i="51"/>
  <c r="AL39" i="50"/>
  <c r="AM39" i="51" s="1"/>
  <c r="AK52" i="51"/>
  <c r="AL52" i="50"/>
  <c r="AM52" i="51" s="1"/>
  <c r="AL37" i="50"/>
  <c r="AM37" i="51" s="1"/>
  <c r="AK37" i="51"/>
  <c r="AL8" i="50"/>
  <c r="AK8" i="51"/>
  <c r="AK70" i="51"/>
  <c r="AL70" i="50"/>
  <c r="AM70" i="51" s="1"/>
  <c r="AM11" i="50"/>
  <c r="AJ11" i="49"/>
  <c r="AN11" i="49" s="1"/>
  <c r="AP11" i="49" s="1"/>
  <c r="AQ11" i="49" s="1"/>
  <c r="AK53" i="51"/>
  <c r="AL53" i="50"/>
  <c r="AM53" i="51" s="1"/>
  <c r="AK49" i="51"/>
  <c r="AL49" i="50"/>
  <c r="AM49" i="51" s="1"/>
  <c r="AL82" i="50"/>
  <c r="AM82" i="51" s="1"/>
  <c r="AK82" i="51"/>
  <c r="AM7" i="50"/>
  <c r="AJ7" i="49"/>
  <c r="AN7" i="49" s="1"/>
  <c r="AP7" i="49" s="1"/>
  <c r="AQ7" i="49" s="1"/>
  <c r="AM16" i="50"/>
  <c r="AJ16" i="49"/>
  <c r="AN16" i="49" s="1"/>
  <c r="AP16" i="49" s="1"/>
  <c r="AQ16" i="49" s="1"/>
  <c r="AK78" i="51"/>
  <c r="AL78" i="50"/>
  <c r="AM78" i="51" s="1"/>
  <c r="AK60" i="51"/>
  <c r="AL60" i="50"/>
  <c r="AM60" i="51" s="1"/>
  <c r="AK55" i="51"/>
  <c r="AL55" i="50"/>
  <c r="AM55" i="51" s="1"/>
  <c r="AK10" i="51"/>
  <c r="AL10" i="50"/>
  <c r="AL20" i="50"/>
  <c r="AK20" i="51"/>
  <c r="AK86" i="51"/>
  <c r="AL86" i="50"/>
  <c r="AM86" i="51" s="1"/>
  <c r="AK28" i="51"/>
  <c r="AL28" i="50"/>
  <c r="AM28" i="51" s="1"/>
  <c r="AK57" i="51"/>
  <c r="AL57" i="50"/>
  <c r="AM57" i="51" s="1"/>
  <c r="AK48" i="51"/>
  <c r="AL48" i="50"/>
  <c r="AM48" i="51" s="1"/>
  <c r="AL91" i="50"/>
  <c r="AM91" i="51" s="1"/>
  <c r="AK91" i="51"/>
  <c r="AM9" i="50"/>
  <c r="AJ9" i="49"/>
  <c r="AN9" i="49" s="1"/>
  <c r="AP9" i="49" s="1"/>
  <c r="AQ9" i="49" s="1"/>
  <c r="AL13" i="50"/>
  <c r="AK13" i="51"/>
  <c r="AK29" i="51"/>
  <c r="AL29" i="50"/>
  <c r="AM29" i="51" s="1"/>
  <c r="AL79" i="50"/>
  <c r="AM79" i="51" s="1"/>
  <c r="AK79" i="51"/>
  <c r="AK21" i="51"/>
  <c r="AL21" i="50"/>
  <c r="AM21" i="51" s="1"/>
  <c r="AL95" i="50"/>
  <c r="AM95" i="51" s="1"/>
  <c r="AK95" i="51"/>
  <c r="AK87" i="51"/>
  <c r="AL87" i="50"/>
  <c r="AM87" i="51" s="1"/>
  <c r="AK92" i="51"/>
  <c r="AL92" i="50"/>
  <c r="AM92" i="51" s="1"/>
  <c r="AK61" i="51"/>
  <c r="AL61" i="50"/>
  <c r="AM61" i="51" s="1"/>
  <c r="AM8" i="50"/>
  <c r="AJ8" i="49"/>
  <c r="AN8" i="49" s="1"/>
  <c r="AP8" i="49" s="1"/>
  <c r="AQ8" i="49" s="1"/>
  <c r="AL22" i="50"/>
  <c r="AM22" i="51" s="1"/>
  <c r="AK22" i="51"/>
  <c r="AK11" i="51"/>
  <c r="AL11" i="50"/>
  <c r="AK76" i="51"/>
  <c r="AL76" i="50"/>
  <c r="AM76" i="51" s="1"/>
  <c r="AK34" i="51"/>
  <c r="AL34" i="50"/>
  <c r="AM34" i="51" s="1"/>
  <c r="AL94" i="50"/>
  <c r="AM94" i="51" s="1"/>
  <c r="AK94" i="51"/>
  <c r="AL96" i="50"/>
  <c r="AM96" i="51" s="1"/>
  <c r="AK96" i="51"/>
  <c r="AK7" i="51"/>
  <c r="AL7" i="50"/>
  <c r="AL16" i="50"/>
  <c r="AK16" i="51"/>
  <c r="AL59" i="50"/>
  <c r="AM59" i="51" s="1"/>
  <c r="AK59" i="51"/>
  <c r="AK69" i="51"/>
  <c r="AL69" i="50"/>
  <c r="AM69" i="51" s="1"/>
  <c r="AK51" i="51"/>
  <c r="AL51" i="50"/>
  <c r="AM51" i="51" s="1"/>
  <c r="AM10" i="50"/>
  <c r="AJ10" i="49"/>
  <c r="AN10" i="49" s="1"/>
  <c r="AP10" i="49" s="1"/>
  <c r="AQ10" i="49" s="1"/>
  <c r="AM20" i="50"/>
  <c r="AJ20" i="49"/>
  <c r="AN20" i="49" s="1"/>
  <c r="AP20" i="49" s="1"/>
  <c r="AQ20" i="49" s="1"/>
  <c r="AK25" i="51"/>
  <c r="AL25" i="50"/>
  <c r="AM25" i="51" s="1"/>
  <c r="AK81" i="51"/>
  <c r="AL81" i="50"/>
  <c r="AM81" i="51" s="1"/>
  <c r="AK89" i="51"/>
  <c r="AL89" i="50"/>
  <c r="AM89" i="51" s="1"/>
  <c r="AL72" i="50"/>
  <c r="AM72" i="51" s="1"/>
  <c r="AK72" i="51"/>
  <c r="AK58" i="51"/>
  <c r="AL58" i="50"/>
  <c r="AM58" i="51" s="1"/>
  <c r="AL18" i="50"/>
  <c r="AK18" i="51"/>
  <c r="AL56" i="50"/>
  <c r="AM56" i="51" s="1"/>
  <c r="AK56" i="51"/>
  <c r="AL12" i="50"/>
  <c r="AK12" i="51"/>
  <c r="AK32" i="51"/>
  <c r="AL32" i="50"/>
  <c r="AM32" i="51" s="1"/>
  <c r="AL38" i="50"/>
  <c r="AM38" i="51" s="1"/>
  <c r="AK38" i="51"/>
  <c r="AM19" i="50"/>
  <c r="AJ19" i="49"/>
  <c r="AN19" i="49" s="1"/>
  <c r="AP19" i="49" s="1"/>
  <c r="AQ19" i="49" s="1"/>
  <c r="AK27" i="51"/>
  <c r="AL27" i="50"/>
  <c r="AM27" i="51" s="1"/>
  <c r="AK41" i="51"/>
  <c r="AL41" i="50"/>
  <c r="AM41" i="51" s="1"/>
  <c r="AK83" i="51"/>
  <c r="AL83" i="50"/>
  <c r="AM83" i="51" s="1"/>
  <c r="AK73" i="51"/>
  <c r="AL73" i="50"/>
  <c r="AM73" i="51" s="1"/>
  <c r="AK64" i="51"/>
  <c r="AL64" i="50"/>
  <c r="AM64" i="51" s="1"/>
  <c r="AK93" i="51"/>
  <c r="AL93" i="50"/>
  <c r="AM93" i="51" s="1"/>
  <c r="AK42" i="51"/>
  <c r="AL42" i="50"/>
  <c r="AM42" i="51" s="1"/>
  <c r="AK90" i="51"/>
  <c r="AL90" i="50"/>
  <c r="AM90" i="51" s="1"/>
  <c r="AL14" i="50"/>
  <c r="AK14" i="51"/>
  <c r="AL54" i="50"/>
  <c r="AM54" i="51" s="1"/>
  <c r="AK54" i="51"/>
  <c r="AK88" i="51"/>
  <c r="AL88" i="50"/>
  <c r="AM88" i="51" s="1"/>
  <c r="AK36" i="51"/>
  <c r="AL36" i="50"/>
  <c r="AM36" i="51" s="1"/>
  <c r="AK97" i="51"/>
  <c r="AL97" i="50"/>
  <c r="AM97" i="51" s="1"/>
  <c r="AK23" i="51"/>
  <c r="AL23" i="50"/>
  <c r="AM23" i="51" s="1"/>
  <c r="AK67" i="51"/>
  <c r="AL67" i="50"/>
  <c r="AM67" i="51" s="1"/>
  <c r="AK43" i="51"/>
  <c r="AL43" i="50"/>
  <c r="AM43" i="51" s="1"/>
  <c r="AK63" i="51"/>
  <c r="AL63" i="50"/>
  <c r="AM63" i="51" s="1"/>
  <c r="AM18" i="50"/>
  <c r="AJ18" i="49"/>
  <c r="AN18" i="49" s="1"/>
  <c r="AP18" i="49" s="1"/>
  <c r="AQ18" i="49" s="1"/>
  <c r="AK46" i="51"/>
  <c r="AL46" i="50"/>
  <c r="AM46" i="51" s="1"/>
  <c r="AK26" i="51"/>
  <c r="AL26" i="50"/>
  <c r="AM26" i="51" s="1"/>
  <c r="AL47" i="50"/>
  <c r="AM47" i="51" s="1"/>
  <c r="AK47" i="51"/>
  <c r="AM12" i="50"/>
  <c r="AJ12" i="49"/>
  <c r="AN12" i="49" s="1"/>
  <c r="AP12" i="49" s="1"/>
  <c r="AQ12" i="49" s="1"/>
  <c r="AK65" i="51"/>
  <c r="AL65" i="50"/>
  <c r="AM65" i="51" s="1"/>
  <c r="AL30" i="50"/>
  <c r="AM30" i="51" s="1"/>
  <c r="AK30" i="51"/>
  <c r="AK19" i="51"/>
  <c r="AL19" i="50"/>
  <c r="AL100" i="50"/>
  <c r="AM100" i="51" s="1"/>
  <c r="AK100" i="51"/>
  <c r="AK44" i="51"/>
  <c r="AL44" i="50"/>
  <c r="AM44" i="51" s="1"/>
  <c r="AK68" i="51"/>
  <c r="AL68" i="50"/>
  <c r="AM68" i="51" s="1"/>
  <c r="AK35" i="51"/>
  <c r="AL35" i="50"/>
  <c r="AM35" i="51" s="1"/>
  <c r="AL85" i="50"/>
  <c r="AM85" i="51" s="1"/>
  <c r="AK85" i="51"/>
  <c r="AK33" i="51"/>
  <c r="AL33" i="50"/>
  <c r="AM33" i="51" s="1"/>
  <c r="AK40" i="51"/>
  <c r="AL40" i="50"/>
  <c r="AM40" i="51" s="1"/>
  <c r="AM14" i="50"/>
  <c r="AJ14" i="49"/>
  <c r="AN14" i="49" s="1"/>
  <c r="AP14" i="49" s="1"/>
  <c r="AQ14" i="49" s="1"/>
  <c r="AL80" i="50"/>
  <c r="AM80" i="51" s="1"/>
  <c r="AK80" i="51"/>
  <c r="AK62" i="51"/>
  <c r="AL62" i="50"/>
  <c r="AM62" i="51" s="1"/>
  <c r="AL74" i="50"/>
  <c r="AM74" i="51" s="1"/>
  <c r="AK74" i="51"/>
  <c r="AL75" i="50"/>
  <c r="AM75" i="51" s="1"/>
  <c r="AK75" i="51"/>
  <c r="AK24" i="51"/>
  <c r="AL24" i="50"/>
  <c r="AM24" i="51" s="1"/>
  <c r="AK101" i="52"/>
  <c r="AL101" i="52" s="1"/>
  <c r="AL101" i="51"/>
  <c r="AM101" i="52" s="1"/>
  <c r="AM101" i="51"/>
  <c r="AJ101" i="50"/>
  <c r="AP2" i="46"/>
  <c r="AL2" i="49"/>
  <c r="AK2" i="50"/>
  <c r="AN2" i="47"/>
  <c r="AM2" i="49"/>
  <c r="AQ2" i="45"/>
  <c r="AJ2" i="48"/>
  <c r="AP2" i="38"/>
  <c r="AN102" i="38"/>
  <c r="AJ102" i="38"/>
  <c r="AJ15" i="48" l="1"/>
  <c r="AN15" i="48" s="1"/>
  <c r="AP15" i="48" s="1"/>
  <c r="AQ15" i="48" s="1"/>
  <c r="AM15" i="49"/>
  <c r="AK15" i="50"/>
  <c r="AL15" i="49"/>
  <c r="AK98" i="50"/>
  <c r="AL98" i="49"/>
  <c r="AM98" i="50" s="1"/>
  <c r="AL66" i="49"/>
  <c r="AM66" i="50" s="1"/>
  <c r="AK66" i="50"/>
  <c r="AM17" i="49"/>
  <c r="AJ17" i="48"/>
  <c r="AN17" i="48" s="1"/>
  <c r="AP17" i="48" s="1"/>
  <c r="AQ17" i="48" s="1"/>
  <c r="AK99" i="50"/>
  <c r="AL99" i="49"/>
  <c r="AM99" i="50" s="1"/>
  <c r="AL17" i="49"/>
  <c r="AK17" i="50"/>
  <c r="AK77" i="50"/>
  <c r="AL77" i="49"/>
  <c r="AM77" i="50" s="1"/>
  <c r="AK31" i="50"/>
  <c r="AL31" i="49"/>
  <c r="AM31" i="50" s="1"/>
  <c r="AL45" i="49"/>
  <c r="AM45" i="50" s="1"/>
  <c r="AK45" i="50"/>
  <c r="AL84" i="49"/>
  <c r="AM84" i="50" s="1"/>
  <c r="AK84" i="50"/>
  <c r="AM102" i="47"/>
  <c r="AK5" i="49"/>
  <c r="AL5" i="48"/>
  <c r="AN3" i="46"/>
  <c r="AJ102" i="46"/>
  <c r="AJ5" i="47"/>
  <c r="AN5" i="47" s="1"/>
  <c r="AP5" i="47" s="1"/>
  <c r="AQ5" i="47" s="1"/>
  <c r="AM5" i="48"/>
  <c r="AK102" i="48"/>
  <c r="AK3" i="49"/>
  <c r="AL3" i="48"/>
  <c r="AK6" i="49"/>
  <c r="AL6" i="48"/>
  <c r="AL4" i="48"/>
  <c r="AK4" i="49"/>
  <c r="AQ3" i="44"/>
  <c r="AQ102" i="44" s="1"/>
  <c r="AP102" i="44"/>
  <c r="AM6" i="48"/>
  <c r="AJ6" i="47"/>
  <c r="AN6" i="47" s="1"/>
  <c r="AP6" i="47" s="1"/>
  <c r="AQ6" i="47" s="1"/>
  <c r="AM3" i="48"/>
  <c r="AL102" i="47"/>
  <c r="AJ3" i="47"/>
  <c r="AM4" i="48"/>
  <c r="AJ4" i="47"/>
  <c r="AN4" i="47" s="1"/>
  <c r="AP4" i="47" s="1"/>
  <c r="AQ4" i="47" s="1"/>
  <c r="AP3" i="45"/>
  <c r="AN102" i="45"/>
  <c r="AK75" i="52"/>
  <c r="AL75" i="52" s="1"/>
  <c r="AL75" i="51"/>
  <c r="AM75" i="52" s="1"/>
  <c r="AM19" i="51"/>
  <c r="AJ19" i="50"/>
  <c r="AN19" i="50" s="1"/>
  <c r="AP19" i="50" s="1"/>
  <c r="AQ19" i="50" s="1"/>
  <c r="AK47" i="52"/>
  <c r="AL47" i="52" s="1"/>
  <c r="AL47" i="51"/>
  <c r="AM47" i="52" s="1"/>
  <c r="AK14" i="52"/>
  <c r="AL14" i="52" s="1"/>
  <c r="AL14" i="51"/>
  <c r="AL38" i="51"/>
  <c r="AM38" i="52" s="1"/>
  <c r="AK38" i="52"/>
  <c r="AL38" i="52" s="1"/>
  <c r="AK12" i="52"/>
  <c r="AL12" i="51"/>
  <c r="AK18" i="52"/>
  <c r="AL18" i="52" s="1"/>
  <c r="AL18" i="51"/>
  <c r="AL72" i="51"/>
  <c r="AM72" i="52" s="1"/>
  <c r="AK72" i="52"/>
  <c r="AL72" i="52" s="1"/>
  <c r="AK59" i="52"/>
  <c r="AL59" i="52" s="1"/>
  <c r="AL59" i="51"/>
  <c r="AM59" i="52" s="1"/>
  <c r="AJ7" i="50"/>
  <c r="AN7" i="50" s="1"/>
  <c r="AP7" i="50" s="1"/>
  <c r="AQ7" i="50" s="1"/>
  <c r="AM7" i="51"/>
  <c r="AL94" i="51"/>
  <c r="AM94" i="52" s="1"/>
  <c r="AK94" i="52"/>
  <c r="AL94" i="52" s="1"/>
  <c r="AL22" i="51"/>
  <c r="AM22" i="52" s="1"/>
  <c r="AK22" i="52"/>
  <c r="AL22" i="52" s="1"/>
  <c r="AL79" i="51"/>
  <c r="AM79" i="52" s="1"/>
  <c r="AK79" i="52"/>
  <c r="AL79" i="52" s="1"/>
  <c r="AK13" i="52"/>
  <c r="AL13" i="51"/>
  <c r="AM13" i="52" s="1"/>
  <c r="AK91" i="52"/>
  <c r="AL91" i="52" s="1"/>
  <c r="AL91" i="51"/>
  <c r="AM91" i="52" s="1"/>
  <c r="AK20" i="52"/>
  <c r="AL20" i="52" s="1"/>
  <c r="AL20" i="51"/>
  <c r="AK8" i="52"/>
  <c r="AL8" i="51"/>
  <c r="AL71" i="51"/>
  <c r="AM71" i="52" s="1"/>
  <c r="AK71" i="52"/>
  <c r="AL71" i="52" s="1"/>
  <c r="AL62" i="51"/>
  <c r="AM62" i="52" s="1"/>
  <c r="AK62" i="52"/>
  <c r="AL62" i="52" s="1"/>
  <c r="AK33" i="52"/>
  <c r="AL33" i="52" s="1"/>
  <c r="AL33" i="51"/>
  <c r="AM33" i="52" s="1"/>
  <c r="AL35" i="51"/>
  <c r="AM35" i="52" s="1"/>
  <c r="AK35" i="52"/>
  <c r="AL35" i="52" s="1"/>
  <c r="AL44" i="51"/>
  <c r="AM44" i="52" s="1"/>
  <c r="AK44" i="52"/>
  <c r="AL44" i="52" s="1"/>
  <c r="AK19" i="52"/>
  <c r="AL19" i="52" s="1"/>
  <c r="AL19" i="51"/>
  <c r="AL65" i="51"/>
  <c r="AM65" i="52" s="1"/>
  <c r="AK65" i="52"/>
  <c r="AL65" i="52" s="1"/>
  <c r="AK46" i="52"/>
  <c r="AL46" i="52" s="1"/>
  <c r="AL46" i="51"/>
  <c r="AM46" i="52" s="1"/>
  <c r="AL63" i="51"/>
  <c r="AM63" i="52" s="1"/>
  <c r="AK63" i="52"/>
  <c r="AL63" i="52" s="1"/>
  <c r="AK67" i="52"/>
  <c r="AL67" i="52" s="1"/>
  <c r="AL67" i="51"/>
  <c r="AM67" i="52" s="1"/>
  <c r="AL97" i="51"/>
  <c r="AM97" i="52" s="1"/>
  <c r="AK97" i="52"/>
  <c r="AL97" i="52" s="1"/>
  <c r="AL88" i="51"/>
  <c r="AM88" i="52" s="1"/>
  <c r="AK88" i="52"/>
  <c r="AL88" i="52" s="1"/>
  <c r="AM14" i="51"/>
  <c r="AJ14" i="50"/>
  <c r="AN14" i="50" s="1"/>
  <c r="AP14" i="50" s="1"/>
  <c r="AQ14" i="50" s="1"/>
  <c r="AL42" i="51"/>
  <c r="AM42" i="52" s="1"/>
  <c r="AK42" i="52"/>
  <c r="AL42" i="52" s="1"/>
  <c r="AL64" i="51"/>
  <c r="AM64" i="52" s="1"/>
  <c r="AK64" i="52"/>
  <c r="AL64" i="52" s="1"/>
  <c r="AK83" i="52"/>
  <c r="AL83" i="52" s="1"/>
  <c r="AL83" i="51"/>
  <c r="AM83" i="52" s="1"/>
  <c r="AL27" i="51"/>
  <c r="AM27" i="52" s="1"/>
  <c r="AK27" i="52"/>
  <c r="AL27" i="52" s="1"/>
  <c r="AM12" i="51"/>
  <c r="AJ12" i="50"/>
  <c r="AN12" i="50" s="1"/>
  <c r="AP12" i="50" s="1"/>
  <c r="AQ12" i="50" s="1"/>
  <c r="AM18" i="51"/>
  <c r="AJ18" i="50"/>
  <c r="AN18" i="50" s="1"/>
  <c r="AP18" i="50" s="1"/>
  <c r="AQ18" i="50" s="1"/>
  <c r="AK81" i="52"/>
  <c r="AL81" i="52" s="1"/>
  <c r="AL81" i="51"/>
  <c r="AM81" i="52" s="1"/>
  <c r="AK51" i="52"/>
  <c r="AL51" i="52" s="1"/>
  <c r="AL51" i="51"/>
  <c r="AM51" i="52" s="1"/>
  <c r="AK7" i="52"/>
  <c r="AL7" i="52" s="1"/>
  <c r="AL7" i="51"/>
  <c r="AL76" i="51"/>
  <c r="AM76" i="52" s="1"/>
  <c r="AK76" i="52"/>
  <c r="AL76" i="52" s="1"/>
  <c r="AL61" i="51"/>
  <c r="AM61" i="52" s="1"/>
  <c r="AK61" i="52"/>
  <c r="AL61" i="52" s="1"/>
  <c r="AK87" i="52"/>
  <c r="AL87" i="52" s="1"/>
  <c r="AL87" i="51"/>
  <c r="AM87" i="52" s="1"/>
  <c r="AM13" i="51"/>
  <c r="AJ13" i="50"/>
  <c r="AN13" i="50" s="1"/>
  <c r="AP13" i="50" s="1"/>
  <c r="AQ13" i="50" s="1"/>
  <c r="AK57" i="52"/>
  <c r="AL57" i="52" s="1"/>
  <c r="AL57" i="51"/>
  <c r="AM57" i="52" s="1"/>
  <c r="AJ20" i="50"/>
  <c r="AN20" i="50" s="1"/>
  <c r="AP20" i="50" s="1"/>
  <c r="AQ20" i="50" s="1"/>
  <c r="AM20" i="51"/>
  <c r="AL55" i="51"/>
  <c r="AM55" i="52" s="1"/>
  <c r="AK55" i="52"/>
  <c r="AL55" i="52" s="1"/>
  <c r="AL60" i="51"/>
  <c r="AM60" i="52" s="1"/>
  <c r="AK60" i="52"/>
  <c r="AL60" i="52" s="1"/>
  <c r="AL49" i="51"/>
  <c r="AM49" i="52" s="1"/>
  <c r="AK49" i="52"/>
  <c r="AL49" i="52" s="1"/>
  <c r="AM8" i="51"/>
  <c r="AJ8" i="50"/>
  <c r="AN8" i="50" s="1"/>
  <c r="AP8" i="50" s="1"/>
  <c r="AQ8" i="50" s="1"/>
  <c r="AK52" i="52"/>
  <c r="AL52" i="52" s="1"/>
  <c r="AL52" i="51"/>
  <c r="AM52" i="52" s="1"/>
  <c r="AL85" i="51"/>
  <c r="AM85" i="52" s="1"/>
  <c r="AK85" i="52"/>
  <c r="AL85" i="52" s="1"/>
  <c r="AL100" i="51"/>
  <c r="AM100" i="52" s="1"/>
  <c r="AK100" i="52"/>
  <c r="AL100" i="52" s="1"/>
  <c r="AK30" i="52"/>
  <c r="AL30" i="52" s="1"/>
  <c r="AL30" i="51"/>
  <c r="AM30" i="52" s="1"/>
  <c r="AL56" i="51"/>
  <c r="AM56" i="52" s="1"/>
  <c r="AK56" i="52"/>
  <c r="AL56" i="52" s="1"/>
  <c r="AK16" i="52"/>
  <c r="AL16" i="52" s="1"/>
  <c r="AL16" i="51"/>
  <c r="AK96" i="52"/>
  <c r="AL96" i="52" s="1"/>
  <c r="AL96" i="51"/>
  <c r="AM96" i="52" s="1"/>
  <c r="AM11" i="51"/>
  <c r="AJ11" i="50"/>
  <c r="AN11" i="50" s="1"/>
  <c r="AP11" i="50" s="1"/>
  <c r="AQ11" i="50" s="1"/>
  <c r="AK95" i="52"/>
  <c r="AL95" i="52" s="1"/>
  <c r="AL95" i="51"/>
  <c r="AM95" i="52" s="1"/>
  <c r="AM10" i="51"/>
  <c r="AJ10" i="50"/>
  <c r="AN10" i="50" s="1"/>
  <c r="AP10" i="50" s="1"/>
  <c r="AQ10" i="50" s="1"/>
  <c r="AK82" i="52"/>
  <c r="AL82" i="52" s="1"/>
  <c r="AL82" i="51"/>
  <c r="AM82" i="52" s="1"/>
  <c r="AK37" i="52"/>
  <c r="AL37" i="52" s="1"/>
  <c r="AL37" i="51"/>
  <c r="AM37" i="52" s="1"/>
  <c r="AK9" i="52"/>
  <c r="AL9" i="51"/>
  <c r="AL74" i="51"/>
  <c r="AM74" i="52" s="1"/>
  <c r="AK74" i="52"/>
  <c r="AL74" i="52" s="1"/>
  <c r="AL80" i="51"/>
  <c r="AM80" i="52" s="1"/>
  <c r="AK80" i="52"/>
  <c r="AL80" i="52" s="1"/>
  <c r="AL54" i="51"/>
  <c r="AM54" i="52" s="1"/>
  <c r="AK54" i="52"/>
  <c r="AL54" i="52" s="1"/>
  <c r="AL24" i="51"/>
  <c r="AM24" i="52" s="1"/>
  <c r="AK24" i="52"/>
  <c r="AL24" i="52" s="1"/>
  <c r="AK40" i="52"/>
  <c r="AL40" i="52" s="1"/>
  <c r="AL40" i="51"/>
  <c r="AM40" i="52" s="1"/>
  <c r="AL68" i="51"/>
  <c r="AM68" i="52" s="1"/>
  <c r="AK68" i="52"/>
  <c r="AL68" i="52" s="1"/>
  <c r="AL26" i="51"/>
  <c r="AM26" i="52" s="1"/>
  <c r="AK26" i="52"/>
  <c r="AL26" i="52" s="1"/>
  <c r="AL43" i="51"/>
  <c r="AM43" i="52" s="1"/>
  <c r="AK43" i="52"/>
  <c r="AL43" i="52" s="1"/>
  <c r="AL23" i="51"/>
  <c r="AM23" i="52" s="1"/>
  <c r="AK23" i="52"/>
  <c r="AL23" i="52" s="1"/>
  <c r="AL36" i="51"/>
  <c r="AM36" i="52" s="1"/>
  <c r="AK36" i="52"/>
  <c r="AL36" i="52" s="1"/>
  <c r="AL90" i="51"/>
  <c r="AM90" i="52" s="1"/>
  <c r="AK90" i="52"/>
  <c r="AL90" i="52" s="1"/>
  <c r="AK93" i="52"/>
  <c r="AL93" i="52" s="1"/>
  <c r="AL93" i="51"/>
  <c r="AM93" i="52" s="1"/>
  <c r="AL73" i="51"/>
  <c r="AM73" i="52" s="1"/>
  <c r="AK73" i="52"/>
  <c r="AL73" i="52" s="1"/>
  <c r="AL41" i="51"/>
  <c r="AM41" i="52" s="1"/>
  <c r="AK41" i="52"/>
  <c r="AL41" i="52" s="1"/>
  <c r="AK32" i="52"/>
  <c r="AL32" i="52" s="1"/>
  <c r="AL32" i="51"/>
  <c r="AM32" i="52" s="1"/>
  <c r="AL58" i="51"/>
  <c r="AM58" i="52" s="1"/>
  <c r="AK58" i="52"/>
  <c r="AL58" i="52" s="1"/>
  <c r="AK89" i="52"/>
  <c r="AL89" i="52" s="1"/>
  <c r="AL89" i="51"/>
  <c r="AM89" i="52" s="1"/>
  <c r="AK25" i="52"/>
  <c r="AL25" i="52" s="1"/>
  <c r="AL25" i="51"/>
  <c r="AM25" i="52" s="1"/>
  <c r="AL69" i="51"/>
  <c r="AM69" i="52" s="1"/>
  <c r="AK69" i="52"/>
  <c r="AL69" i="52" s="1"/>
  <c r="AM16" i="51"/>
  <c r="AJ16" i="50"/>
  <c r="AN16" i="50" s="1"/>
  <c r="AP16" i="50" s="1"/>
  <c r="AQ16" i="50" s="1"/>
  <c r="AL34" i="51"/>
  <c r="AM34" i="52" s="1"/>
  <c r="AK34" i="52"/>
  <c r="AL34" i="52" s="1"/>
  <c r="AK11" i="52"/>
  <c r="AL11" i="51"/>
  <c r="AK92" i="52"/>
  <c r="AL92" i="52" s="1"/>
  <c r="AL92" i="51"/>
  <c r="AM92" i="52" s="1"/>
  <c r="AK21" i="52"/>
  <c r="AL21" i="52" s="1"/>
  <c r="AL21" i="51"/>
  <c r="AM21" i="52" s="1"/>
  <c r="AK29" i="52"/>
  <c r="AL29" i="52" s="1"/>
  <c r="AL29" i="51"/>
  <c r="AM29" i="52" s="1"/>
  <c r="AL48" i="51"/>
  <c r="AM48" i="52" s="1"/>
  <c r="AK48" i="52"/>
  <c r="AL48" i="52" s="1"/>
  <c r="AK28" i="52"/>
  <c r="AL28" i="52" s="1"/>
  <c r="AL28" i="51"/>
  <c r="AM28" i="52" s="1"/>
  <c r="AL86" i="51"/>
  <c r="AM86" i="52" s="1"/>
  <c r="AK86" i="52"/>
  <c r="AL86" i="52" s="1"/>
  <c r="AK10" i="52"/>
  <c r="AL10" i="51"/>
  <c r="AL78" i="51"/>
  <c r="AM78" i="52" s="1"/>
  <c r="AK78" i="52"/>
  <c r="AL78" i="52" s="1"/>
  <c r="AK53" i="52"/>
  <c r="AL53" i="52" s="1"/>
  <c r="AL53" i="51"/>
  <c r="AM53" i="52" s="1"/>
  <c r="AL70" i="51"/>
  <c r="AM70" i="52" s="1"/>
  <c r="AK70" i="52"/>
  <c r="AL70" i="52" s="1"/>
  <c r="AK39" i="52"/>
  <c r="AL39" i="52" s="1"/>
  <c r="AL39" i="51"/>
  <c r="AM39" i="52" s="1"/>
  <c r="AM9" i="51"/>
  <c r="AJ9" i="50"/>
  <c r="AN9" i="50" s="1"/>
  <c r="AP9" i="50" s="1"/>
  <c r="AQ9" i="50" s="1"/>
  <c r="AL50" i="51"/>
  <c r="AM50" i="52" s="1"/>
  <c r="AK50" i="52"/>
  <c r="AL50" i="52" s="1"/>
  <c r="AJ101" i="52"/>
  <c r="AN101" i="52" s="1"/>
  <c r="AP101" i="52" s="1"/>
  <c r="AQ101" i="52" s="1"/>
  <c r="AJ101" i="51"/>
  <c r="AL2" i="50"/>
  <c r="AK2" i="51"/>
  <c r="AN2" i="48"/>
  <c r="AJ2" i="49"/>
  <c r="AQ2" i="46"/>
  <c r="AM2" i="50"/>
  <c r="AP2" i="47"/>
  <c r="AP102" i="38"/>
  <c r="AQ2" i="38"/>
  <c r="AQ102" i="38" s="1"/>
  <c r="AM15" i="50" l="1"/>
  <c r="AJ15" i="49"/>
  <c r="AN15" i="49" s="1"/>
  <c r="AP15" i="49" s="1"/>
  <c r="AQ15" i="49" s="1"/>
  <c r="AK15" i="51"/>
  <c r="AL15" i="50"/>
  <c r="AL98" i="50"/>
  <c r="AM98" i="51" s="1"/>
  <c r="AK98" i="51"/>
  <c r="AK66" i="51"/>
  <c r="AL66" i="50"/>
  <c r="AM66" i="51" s="1"/>
  <c r="AK99" i="51"/>
  <c r="AL99" i="50"/>
  <c r="AM99" i="51" s="1"/>
  <c r="AK17" i="51"/>
  <c r="AL17" i="50"/>
  <c r="AM17" i="50"/>
  <c r="AJ17" i="49"/>
  <c r="AN17" i="49" s="1"/>
  <c r="AP17" i="49" s="1"/>
  <c r="AQ17" i="49" s="1"/>
  <c r="AK84" i="51"/>
  <c r="AL84" i="50"/>
  <c r="AM84" i="51" s="1"/>
  <c r="AL31" i="50"/>
  <c r="AM31" i="51" s="1"/>
  <c r="AK31" i="51"/>
  <c r="AK45" i="51"/>
  <c r="AL45" i="50"/>
  <c r="AM45" i="51" s="1"/>
  <c r="AL77" i="50"/>
  <c r="AM77" i="51" s="1"/>
  <c r="AK77" i="51"/>
  <c r="P2" i="53"/>
  <c r="AQ3" i="45"/>
  <c r="AQ102" i="45" s="1"/>
  <c r="AP102" i="45"/>
  <c r="AJ6" i="48"/>
  <c r="AN6" i="48" s="1"/>
  <c r="AP6" i="48" s="1"/>
  <c r="AQ6" i="48" s="1"/>
  <c r="AM6" i="49"/>
  <c r="AP3" i="46"/>
  <c r="AN102" i="46"/>
  <c r="AM102" i="48"/>
  <c r="AL6" i="49"/>
  <c r="AK6" i="50"/>
  <c r="AM5" i="49"/>
  <c r="AJ5" i="48"/>
  <c r="AN5" i="48" s="1"/>
  <c r="AP5" i="48" s="1"/>
  <c r="AQ5" i="48" s="1"/>
  <c r="AL4" i="49"/>
  <c r="AK4" i="50"/>
  <c r="AM3" i="49"/>
  <c r="AL102" i="48"/>
  <c r="AJ3" i="48"/>
  <c r="AL5" i="49"/>
  <c r="AK5" i="50"/>
  <c r="AN3" i="47"/>
  <c r="AJ102" i="47"/>
  <c r="AM4" i="49"/>
  <c r="AJ4" i="48"/>
  <c r="AN4" i="48" s="1"/>
  <c r="AP4" i="48" s="1"/>
  <c r="AQ4" i="48" s="1"/>
  <c r="AK102" i="49"/>
  <c r="AL3" i="49"/>
  <c r="AK3" i="50"/>
  <c r="AJ13" i="51"/>
  <c r="AN13" i="51" s="1"/>
  <c r="AP13" i="51" s="1"/>
  <c r="AQ13" i="51" s="1"/>
  <c r="AJ70" i="52"/>
  <c r="AN70" i="52" s="1"/>
  <c r="AP70" i="52" s="1"/>
  <c r="AQ70" i="52" s="1"/>
  <c r="AJ78" i="52"/>
  <c r="AN78" i="52" s="1"/>
  <c r="AP78" i="52" s="1"/>
  <c r="AQ78" i="52" s="1"/>
  <c r="AJ34" i="52"/>
  <c r="AN34" i="52" s="1"/>
  <c r="AP34" i="52" s="1"/>
  <c r="AQ34" i="52" s="1"/>
  <c r="AJ69" i="52"/>
  <c r="AN69" i="52" s="1"/>
  <c r="AP69" i="52" s="1"/>
  <c r="AQ69" i="52" s="1"/>
  <c r="AJ41" i="52"/>
  <c r="AN41" i="52" s="1"/>
  <c r="AP41" i="52" s="1"/>
  <c r="AQ41" i="52" s="1"/>
  <c r="AJ36" i="52"/>
  <c r="AN36" i="52" s="1"/>
  <c r="AP36" i="52" s="1"/>
  <c r="AQ36" i="52" s="1"/>
  <c r="AJ26" i="52"/>
  <c r="AN26" i="52" s="1"/>
  <c r="AP26" i="52" s="1"/>
  <c r="AQ26" i="52" s="1"/>
  <c r="AJ54" i="52"/>
  <c r="AN54" i="52" s="1"/>
  <c r="AP54" i="52" s="1"/>
  <c r="AQ54" i="52" s="1"/>
  <c r="AJ74" i="52"/>
  <c r="AN74" i="52" s="1"/>
  <c r="AP74" i="52" s="1"/>
  <c r="AQ74" i="52" s="1"/>
  <c r="AJ56" i="52"/>
  <c r="AN56" i="52" s="1"/>
  <c r="AP56" i="52" s="1"/>
  <c r="AQ56" i="52" s="1"/>
  <c r="AJ100" i="52"/>
  <c r="AN100" i="52" s="1"/>
  <c r="AP100" i="52" s="1"/>
  <c r="AQ100" i="52" s="1"/>
  <c r="AJ49" i="52"/>
  <c r="AN49" i="52" s="1"/>
  <c r="AP49" i="52" s="1"/>
  <c r="AQ49" i="52" s="1"/>
  <c r="AJ60" i="52"/>
  <c r="AN60" i="52" s="1"/>
  <c r="AP60" i="52" s="1"/>
  <c r="AQ60" i="52" s="1"/>
  <c r="AJ76" i="52"/>
  <c r="AN76" i="52" s="1"/>
  <c r="AP76" i="52" s="1"/>
  <c r="AQ76" i="52" s="1"/>
  <c r="AJ64" i="52"/>
  <c r="AN64" i="52" s="1"/>
  <c r="AP64" i="52" s="1"/>
  <c r="AQ64" i="52" s="1"/>
  <c r="AJ97" i="52"/>
  <c r="AN97" i="52" s="1"/>
  <c r="AP97" i="52" s="1"/>
  <c r="AQ97" i="52" s="1"/>
  <c r="AJ63" i="52"/>
  <c r="AN63" i="52" s="1"/>
  <c r="AP63" i="52" s="1"/>
  <c r="AQ63" i="52" s="1"/>
  <c r="AJ65" i="52"/>
  <c r="AN65" i="52" s="1"/>
  <c r="AP65" i="52" s="1"/>
  <c r="AQ65" i="52" s="1"/>
  <c r="AJ44" i="52"/>
  <c r="AN44" i="52" s="1"/>
  <c r="AP44" i="52" s="1"/>
  <c r="AQ44" i="52" s="1"/>
  <c r="AJ22" i="52"/>
  <c r="AN22" i="52" s="1"/>
  <c r="AP22" i="52" s="1"/>
  <c r="AQ22" i="52" s="1"/>
  <c r="AJ72" i="52"/>
  <c r="AN72" i="52" s="1"/>
  <c r="AP72" i="52" s="1"/>
  <c r="AQ72" i="52" s="1"/>
  <c r="AJ39" i="52"/>
  <c r="AN39" i="52" s="1"/>
  <c r="AP39" i="52" s="1"/>
  <c r="AQ39" i="52" s="1"/>
  <c r="AJ53" i="52"/>
  <c r="AN53" i="52" s="1"/>
  <c r="AP53" i="52" s="1"/>
  <c r="AQ53" i="52" s="1"/>
  <c r="AJ21" i="52"/>
  <c r="AN21" i="52" s="1"/>
  <c r="AP21" i="52" s="1"/>
  <c r="AQ21" i="52" s="1"/>
  <c r="AJ25" i="52"/>
  <c r="AN25" i="52" s="1"/>
  <c r="AP25" i="52" s="1"/>
  <c r="AQ25" i="52" s="1"/>
  <c r="AJ82" i="52"/>
  <c r="AN82" i="52" s="1"/>
  <c r="AP82" i="52" s="1"/>
  <c r="AQ82" i="52" s="1"/>
  <c r="AJ30" i="52"/>
  <c r="AN30" i="52" s="1"/>
  <c r="AP30" i="52" s="1"/>
  <c r="AQ30" i="52" s="1"/>
  <c r="AJ57" i="52"/>
  <c r="AN57" i="52" s="1"/>
  <c r="AP57" i="52" s="1"/>
  <c r="AQ57" i="52" s="1"/>
  <c r="AJ51" i="52"/>
  <c r="AN51" i="52" s="1"/>
  <c r="AP51" i="52" s="1"/>
  <c r="AQ51" i="52" s="1"/>
  <c r="AJ83" i="52"/>
  <c r="AN83" i="52" s="1"/>
  <c r="AP83" i="52" s="1"/>
  <c r="AQ83" i="52" s="1"/>
  <c r="AJ67" i="52"/>
  <c r="AN67" i="52" s="1"/>
  <c r="AP67" i="52" s="1"/>
  <c r="AQ67" i="52" s="1"/>
  <c r="AJ46" i="52"/>
  <c r="AN46" i="52" s="1"/>
  <c r="AP46" i="52" s="1"/>
  <c r="AQ46" i="52" s="1"/>
  <c r="AJ91" i="52"/>
  <c r="AN91" i="52" s="1"/>
  <c r="AP91" i="52" s="1"/>
  <c r="AQ91" i="52" s="1"/>
  <c r="AJ59" i="52"/>
  <c r="AN59" i="52" s="1"/>
  <c r="AP59" i="52" s="1"/>
  <c r="AQ59" i="52" s="1"/>
  <c r="AJ47" i="52"/>
  <c r="AN47" i="52" s="1"/>
  <c r="AP47" i="52" s="1"/>
  <c r="AQ47" i="52" s="1"/>
  <c r="AJ75" i="52"/>
  <c r="AN75" i="52" s="1"/>
  <c r="AP75" i="52" s="1"/>
  <c r="AQ75" i="52" s="1"/>
  <c r="AJ50" i="52"/>
  <c r="AN50" i="52" s="1"/>
  <c r="AP50" i="52" s="1"/>
  <c r="AQ50" i="52" s="1"/>
  <c r="AJ86" i="52"/>
  <c r="AN86" i="52" s="1"/>
  <c r="AP86" i="52" s="1"/>
  <c r="AQ86" i="52" s="1"/>
  <c r="AJ48" i="52"/>
  <c r="AN48" i="52" s="1"/>
  <c r="AP48" i="52" s="1"/>
  <c r="AQ48" i="52" s="1"/>
  <c r="AM11" i="52"/>
  <c r="AJ11" i="51"/>
  <c r="AN11" i="51" s="1"/>
  <c r="AP11" i="51" s="1"/>
  <c r="AQ11" i="51" s="1"/>
  <c r="AJ58" i="52"/>
  <c r="AN58" i="52" s="1"/>
  <c r="AP58" i="52" s="1"/>
  <c r="AQ58" i="52" s="1"/>
  <c r="AJ73" i="52"/>
  <c r="AN73" i="52" s="1"/>
  <c r="AP73" i="52" s="1"/>
  <c r="AQ73" i="52" s="1"/>
  <c r="AJ90" i="52"/>
  <c r="AN90" i="52" s="1"/>
  <c r="AP90" i="52" s="1"/>
  <c r="AQ90" i="52" s="1"/>
  <c r="AJ23" i="52"/>
  <c r="AN23" i="52" s="1"/>
  <c r="AP23" i="52" s="1"/>
  <c r="AQ23" i="52" s="1"/>
  <c r="AJ43" i="52"/>
  <c r="AN43" i="52" s="1"/>
  <c r="AP43" i="52" s="1"/>
  <c r="AQ43" i="52" s="1"/>
  <c r="AJ68" i="52"/>
  <c r="AN68" i="52" s="1"/>
  <c r="AP68" i="52" s="1"/>
  <c r="AQ68" i="52" s="1"/>
  <c r="AJ24" i="52"/>
  <c r="AN24" i="52" s="1"/>
  <c r="AP24" i="52" s="1"/>
  <c r="AQ24" i="52" s="1"/>
  <c r="AJ80" i="52"/>
  <c r="AN80" i="52" s="1"/>
  <c r="AP80" i="52" s="1"/>
  <c r="AQ80" i="52" s="1"/>
  <c r="AM9" i="52"/>
  <c r="AJ9" i="51"/>
  <c r="AN9" i="51" s="1"/>
  <c r="AP9" i="51" s="1"/>
  <c r="AQ9" i="51" s="1"/>
  <c r="AM16" i="52"/>
  <c r="AJ16" i="52" s="1"/>
  <c r="AN16" i="52" s="1"/>
  <c r="AP16" i="52" s="1"/>
  <c r="AQ16" i="52" s="1"/>
  <c r="AJ16" i="51"/>
  <c r="AN16" i="51" s="1"/>
  <c r="AP16" i="51" s="1"/>
  <c r="AQ16" i="51" s="1"/>
  <c r="AJ85" i="52"/>
  <c r="AN85" i="52" s="1"/>
  <c r="AP85" i="52" s="1"/>
  <c r="AQ85" i="52" s="1"/>
  <c r="AJ55" i="52"/>
  <c r="AN55" i="52" s="1"/>
  <c r="AP55" i="52" s="1"/>
  <c r="AQ55" i="52" s="1"/>
  <c r="AJ61" i="52"/>
  <c r="AN61" i="52" s="1"/>
  <c r="AP61" i="52" s="1"/>
  <c r="AQ61" i="52" s="1"/>
  <c r="AM7" i="52"/>
  <c r="AJ7" i="52" s="1"/>
  <c r="AN7" i="52" s="1"/>
  <c r="AP7" i="52" s="1"/>
  <c r="AQ7" i="52" s="1"/>
  <c r="AJ7" i="51"/>
  <c r="AN7" i="51" s="1"/>
  <c r="AP7" i="51" s="1"/>
  <c r="AQ7" i="51" s="1"/>
  <c r="AJ27" i="52"/>
  <c r="AN27" i="52" s="1"/>
  <c r="AP27" i="52" s="1"/>
  <c r="AQ27" i="52" s="1"/>
  <c r="AJ42" i="52"/>
  <c r="AN42" i="52" s="1"/>
  <c r="AP42" i="52" s="1"/>
  <c r="AQ42" i="52" s="1"/>
  <c r="AJ88" i="52"/>
  <c r="AN88" i="52" s="1"/>
  <c r="AP88" i="52" s="1"/>
  <c r="AQ88" i="52" s="1"/>
  <c r="AM19" i="52"/>
  <c r="AJ19" i="52" s="1"/>
  <c r="AN19" i="52" s="1"/>
  <c r="AP19" i="52" s="1"/>
  <c r="AQ19" i="52" s="1"/>
  <c r="AJ19" i="51"/>
  <c r="AN19" i="51" s="1"/>
  <c r="AP19" i="51" s="1"/>
  <c r="AQ19" i="51" s="1"/>
  <c r="AJ35" i="52"/>
  <c r="AN35" i="52" s="1"/>
  <c r="AP35" i="52" s="1"/>
  <c r="AQ35" i="52" s="1"/>
  <c r="AJ62" i="52"/>
  <c r="AN62" i="52" s="1"/>
  <c r="AP62" i="52" s="1"/>
  <c r="AQ62" i="52" s="1"/>
  <c r="AJ71" i="52"/>
  <c r="AN71" i="52" s="1"/>
  <c r="AP71" i="52" s="1"/>
  <c r="AQ71" i="52" s="1"/>
  <c r="AM20" i="52"/>
  <c r="AJ20" i="52" s="1"/>
  <c r="AN20" i="52" s="1"/>
  <c r="AP20" i="52" s="1"/>
  <c r="AQ20" i="52" s="1"/>
  <c r="AJ20" i="51"/>
  <c r="AN20" i="51" s="1"/>
  <c r="AP20" i="51" s="1"/>
  <c r="AQ20" i="51" s="1"/>
  <c r="AJ79" i="52"/>
  <c r="AN79" i="52" s="1"/>
  <c r="AP79" i="52" s="1"/>
  <c r="AQ79" i="52" s="1"/>
  <c r="AJ94" i="52"/>
  <c r="AN94" i="52" s="1"/>
  <c r="AP94" i="52" s="1"/>
  <c r="AQ94" i="52" s="1"/>
  <c r="AM18" i="52"/>
  <c r="AJ18" i="52" s="1"/>
  <c r="AN18" i="52" s="1"/>
  <c r="AP18" i="52" s="1"/>
  <c r="AQ18" i="52" s="1"/>
  <c r="AJ18" i="51"/>
  <c r="AN18" i="51" s="1"/>
  <c r="AP18" i="51" s="1"/>
  <c r="AQ18" i="51" s="1"/>
  <c r="AJ38" i="52"/>
  <c r="AN38" i="52" s="1"/>
  <c r="AP38" i="52" s="1"/>
  <c r="AQ38" i="52" s="1"/>
  <c r="AL11" i="52"/>
  <c r="P6" i="53"/>
  <c r="Q6" i="53" s="1"/>
  <c r="AL9" i="52"/>
  <c r="P4" i="53"/>
  <c r="Q4" i="53" s="1"/>
  <c r="AM8" i="52"/>
  <c r="AJ8" i="51"/>
  <c r="AN8" i="51" s="1"/>
  <c r="AP8" i="51" s="1"/>
  <c r="AQ8" i="51" s="1"/>
  <c r="AM12" i="52"/>
  <c r="AJ12" i="51"/>
  <c r="AN12" i="51" s="1"/>
  <c r="AP12" i="51" s="1"/>
  <c r="AQ12" i="51" s="1"/>
  <c r="AM14" i="52"/>
  <c r="AJ14" i="52" s="1"/>
  <c r="AN14" i="52" s="1"/>
  <c r="AP14" i="52" s="1"/>
  <c r="AQ14" i="52" s="1"/>
  <c r="AJ14" i="51"/>
  <c r="AN14" i="51" s="1"/>
  <c r="AP14" i="51" s="1"/>
  <c r="AQ14" i="51" s="1"/>
  <c r="AM10" i="52"/>
  <c r="AJ10" i="51"/>
  <c r="AN10" i="51" s="1"/>
  <c r="AP10" i="51" s="1"/>
  <c r="AQ10" i="51" s="1"/>
  <c r="AL10" i="52"/>
  <c r="P5" i="53"/>
  <c r="Q5" i="53" s="1"/>
  <c r="AJ28" i="52"/>
  <c r="AN28" i="52" s="1"/>
  <c r="AP28" i="52" s="1"/>
  <c r="AQ28" i="52" s="1"/>
  <c r="AJ29" i="52"/>
  <c r="AN29" i="52" s="1"/>
  <c r="AP29" i="52" s="1"/>
  <c r="AQ29" i="52" s="1"/>
  <c r="AJ92" i="52"/>
  <c r="AN92" i="52" s="1"/>
  <c r="AP92" i="52" s="1"/>
  <c r="AQ92" i="52" s="1"/>
  <c r="AJ89" i="52"/>
  <c r="AN89" i="52" s="1"/>
  <c r="AP89" i="52" s="1"/>
  <c r="AQ89" i="52" s="1"/>
  <c r="AJ32" i="52"/>
  <c r="AN32" i="52" s="1"/>
  <c r="AP32" i="52" s="1"/>
  <c r="AQ32" i="52" s="1"/>
  <c r="AJ93" i="52"/>
  <c r="AN93" i="52" s="1"/>
  <c r="AP93" i="52" s="1"/>
  <c r="AQ93" i="52" s="1"/>
  <c r="AJ40" i="52"/>
  <c r="AN40" i="52" s="1"/>
  <c r="AP40" i="52" s="1"/>
  <c r="AQ40" i="52" s="1"/>
  <c r="AJ37" i="52"/>
  <c r="AN37" i="52" s="1"/>
  <c r="AP37" i="52" s="1"/>
  <c r="AQ37" i="52" s="1"/>
  <c r="AJ95" i="52"/>
  <c r="AN95" i="52" s="1"/>
  <c r="AP95" i="52" s="1"/>
  <c r="AQ95" i="52" s="1"/>
  <c r="AJ96" i="52"/>
  <c r="AN96" i="52" s="1"/>
  <c r="AP96" i="52" s="1"/>
  <c r="AQ96" i="52" s="1"/>
  <c r="AJ52" i="52"/>
  <c r="AN52" i="52" s="1"/>
  <c r="AP52" i="52" s="1"/>
  <c r="AQ52" i="52" s="1"/>
  <c r="AJ87" i="52"/>
  <c r="AN87" i="52" s="1"/>
  <c r="AP87" i="52" s="1"/>
  <c r="AQ87" i="52" s="1"/>
  <c r="AJ81" i="52"/>
  <c r="AN81" i="52" s="1"/>
  <c r="AP81" i="52" s="1"/>
  <c r="AQ81" i="52" s="1"/>
  <c r="AJ33" i="52"/>
  <c r="AN33" i="52" s="1"/>
  <c r="AP33" i="52" s="1"/>
  <c r="AQ33" i="52" s="1"/>
  <c r="AL8" i="52"/>
  <c r="P3" i="53"/>
  <c r="Q3" i="53" s="1"/>
  <c r="AL13" i="52"/>
  <c r="P8" i="53"/>
  <c r="Q8" i="53" s="1"/>
  <c r="AL12" i="52"/>
  <c r="P7" i="53"/>
  <c r="Q7" i="53" s="1"/>
  <c r="AQ2" i="47"/>
  <c r="AJ2" i="50"/>
  <c r="AN2" i="49"/>
  <c r="AP2" i="48"/>
  <c r="AL2" i="51"/>
  <c r="AK2" i="52"/>
  <c r="AM2" i="51"/>
  <c r="Q2" i="53"/>
  <c r="R2" i="53"/>
  <c r="AM15" i="51" l="1"/>
  <c r="AJ15" i="50"/>
  <c r="AN15" i="50" s="1"/>
  <c r="AP15" i="50" s="1"/>
  <c r="AQ15" i="50" s="1"/>
  <c r="AL15" i="51"/>
  <c r="AK15" i="52"/>
  <c r="AL15" i="52" s="1"/>
  <c r="AL98" i="51"/>
  <c r="AM98" i="52" s="1"/>
  <c r="AK98" i="52"/>
  <c r="AL98" i="52" s="1"/>
  <c r="AL66" i="51"/>
  <c r="AM66" i="52" s="1"/>
  <c r="AK66" i="52"/>
  <c r="AL66" i="52" s="1"/>
  <c r="AM17" i="51"/>
  <c r="AJ17" i="50"/>
  <c r="AN17" i="50" s="1"/>
  <c r="AP17" i="50" s="1"/>
  <c r="AQ17" i="50" s="1"/>
  <c r="AK17" i="52"/>
  <c r="AL17" i="52" s="1"/>
  <c r="AL17" i="51"/>
  <c r="AK99" i="52"/>
  <c r="AL99" i="52" s="1"/>
  <c r="AL99" i="51"/>
  <c r="AM99" i="52" s="1"/>
  <c r="AL77" i="51"/>
  <c r="AM77" i="52" s="1"/>
  <c r="AK77" i="52"/>
  <c r="AL77" i="52" s="1"/>
  <c r="AK31" i="52"/>
  <c r="AL31" i="52" s="1"/>
  <c r="AL31" i="51"/>
  <c r="AM31" i="52" s="1"/>
  <c r="AL45" i="51"/>
  <c r="AM45" i="52" s="1"/>
  <c r="AK45" i="52"/>
  <c r="AL45" i="52" s="1"/>
  <c r="AK84" i="52"/>
  <c r="AL84" i="52" s="1"/>
  <c r="AL84" i="51"/>
  <c r="AM84" i="52" s="1"/>
  <c r="AM102" i="49"/>
  <c r="AP3" i="47"/>
  <c r="AN102" i="47"/>
  <c r="AM6" i="50"/>
  <c r="AJ6" i="49"/>
  <c r="AN6" i="49" s="1"/>
  <c r="AP6" i="49" s="1"/>
  <c r="AQ6" i="49" s="1"/>
  <c r="AL5" i="50"/>
  <c r="AK5" i="51"/>
  <c r="AK102" i="50"/>
  <c r="AL3" i="50"/>
  <c r="AK3" i="51"/>
  <c r="AJ5" i="49"/>
  <c r="AN5" i="49" s="1"/>
  <c r="AP5" i="49" s="1"/>
  <c r="AQ5" i="49" s="1"/>
  <c r="AM5" i="50"/>
  <c r="AL4" i="50"/>
  <c r="AK4" i="51"/>
  <c r="AM3" i="50"/>
  <c r="AL102" i="49"/>
  <c r="AJ3" i="49"/>
  <c r="AN3" i="48"/>
  <c r="AJ102" i="48"/>
  <c r="AM4" i="50"/>
  <c r="AJ4" i="49"/>
  <c r="AN4" i="49" s="1"/>
  <c r="AP4" i="49" s="1"/>
  <c r="AQ4" i="49" s="1"/>
  <c r="AK6" i="51"/>
  <c r="AL6" i="50"/>
  <c r="AQ3" i="46"/>
  <c r="AQ102" i="46" s="1"/>
  <c r="AP102" i="46"/>
  <c r="P102" i="53"/>
  <c r="AJ13" i="52"/>
  <c r="AN13" i="52" s="1"/>
  <c r="AP13" i="52" s="1"/>
  <c r="AQ13" i="52" s="1"/>
  <c r="R8" i="53"/>
  <c r="O8" i="53" s="1"/>
  <c r="S8" i="53" s="1"/>
  <c r="AJ10" i="52"/>
  <c r="AN10" i="52" s="1"/>
  <c r="AP10" i="52" s="1"/>
  <c r="AQ10" i="52" s="1"/>
  <c r="R5" i="53"/>
  <c r="O5" i="53" s="1"/>
  <c r="S5" i="53" s="1"/>
  <c r="AJ11" i="52"/>
  <c r="AN11" i="52" s="1"/>
  <c r="AP11" i="52" s="1"/>
  <c r="AQ11" i="52" s="1"/>
  <c r="R6" i="53"/>
  <c r="O6" i="53" s="1"/>
  <c r="S6" i="53" s="1"/>
  <c r="AJ12" i="52"/>
  <c r="AN12" i="52" s="1"/>
  <c r="AP12" i="52" s="1"/>
  <c r="AQ12" i="52" s="1"/>
  <c r="R7" i="53"/>
  <c r="O7" i="53" s="1"/>
  <c r="S7" i="53" s="1"/>
  <c r="R3" i="53"/>
  <c r="O3" i="53" s="1"/>
  <c r="S3" i="53" s="1"/>
  <c r="AJ8" i="52"/>
  <c r="AN8" i="52" s="1"/>
  <c r="AP8" i="52" s="1"/>
  <c r="AQ8" i="52" s="1"/>
  <c r="AJ9" i="52"/>
  <c r="AN9" i="52" s="1"/>
  <c r="AP9" i="52" s="1"/>
  <c r="AQ9" i="52" s="1"/>
  <c r="R4" i="53"/>
  <c r="O4" i="53" s="1"/>
  <c r="S4" i="53" s="1"/>
  <c r="AL2" i="52"/>
  <c r="AN2" i="50"/>
  <c r="AM2" i="52"/>
  <c r="AJ2" i="51"/>
  <c r="AP2" i="49"/>
  <c r="AQ2" i="48"/>
  <c r="Q102" i="53"/>
  <c r="O2" i="53"/>
  <c r="AJ66" i="52" l="1"/>
  <c r="AN66" i="52" s="1"/>
  <c r="AP66" i="52" s="1"/>
  <c r="AQ66" i="52" s="1"/>
  <c r="AJ98" i="52"/>
  <c r="AN98" i="52" s="1"/>
  <c r="AP98" i="52" s="1"/>
  <c r="AQ98" i="52" s="1"/>
  <c r="AM15" i="52"/>
  <c r="AJ15" i="52" s="1"/>
  <c r="AN15" i="52" s="1"/>
  <c r="AP15" i="52" s="1"/>
  <c r="AQ15" i="52" s="1"/>
  <c r="AJ15" i="51"/>
  <c r="AN15" i="51" s="1"/>
  <c r="AP15" i="51" s="1"/>
  <c r="AQ15" i="51" s="1"/>
  <c r="AJ84" i="52"/>
  <c r="AN84" i="52" s="1"/>
  <c r="AP84" i="52" s="1"/>
  <c r="AQ84" i="52" s="1"/>
  <c r="AJ31" i="52"/>
  <c r="AN31" i="52" s="1"/>
  <c r="AP31" i="52" s="1"/>
  <c r="AQ31" i="52" s="1"/>
  <c r="AJ99" i="52"/>
  <c r="AN99" i="52" s="1"/>
  <c r="AP99" i="52" s="1"/>
  <c r="AQ99" i="52" s="1"/>
  <c r="AJ45" i="52"/>
  <c r="AN45" i="52" s="1"/>
  <c r="AP45" i="52" s="1"/>
  <c r="AQ45" i="52" s="1"/>
  <c r="AJ77" i="52"/>
  <c r="AN77" i="52" s="1"/>
  <c r="AP77" i="52" s="1"/>
  <c r="AQ77" i="52" s="1"/>
  <c r="AM17" i="52"/>
  <c r="AJ17" i="52" s="1"/>
  <c r="AN17" i="52" s="1"/>
  <c r="AP17" i="52" s="1"/>
  <c r="AQ17" i="52" s="1"/>
  <c r="AJ17" i="51"/>
  <c r="AN17" i="51" s="1"/>
  <c r="AP17" i="51" s="1"/>
  <c r="AQ17" i="51" s="1"/>
  <c r="AM6" i="51"/>
  <c r="AJ6" i="50"/>
  <c r="AN6" i="50" s="1"/>
  <c r="AP6" i="50" s="1"/>
  <c r="AQ6" i="50" s="1"/>
  <c r="AM102" i="50"/>
  <c r="AK6" i="52"/>
  <c r="AL6" i="52" s="1"/>
  <c r="AL6" i="51"/>
  <c r="AP3" i="48"/>
  <c r="AN102" i="48"/>
  <c r="AK5" i="52"/>
  <c r="AL5" i="52" s="1"/>
  <c r="AL5" i="51"/>
  <c r="AN3" i="49"/>
  <c r="AJ102" i="49"/>
  <c r="AK4" i="52"/>
  <c r="AL4" i="52" s="1"/>
  <c r="AL4" i="51"/>
  <c r="AK3" i="52"/>
  <c r="AK102" i="51"/>
  <c r="AL3" i="51"/>
  <c r="AM5" i="51"/>
  <c r="AJ5" i="50"/>
  <c r="AN5" i="50" s="1"/>
  <c r="AP5" i="50" s="1"/>
  <c r="AQ5" i="50" s="1"/>
  <c r="AQ3" i="47"/>
  <c r="AQ102" i="47" s="1"/>
  <c r="AP102" i="47"/>
  <c r="AJ4" i="50"/>
  <c r="AN4" i="50" s="1"/>
  <c r="AP4" i="50" s="1"/>
  <c r="AQ4" i="50" s="1"/>
  <c r="AM4" i="51"/>
  <c r="AM3" i="51"/>
  <c r="AL102" i="50"/>
  <c r="AJ3" i="50"/>
  <c r="R102" i="53"/>
  <c r="AN2" i="51"/>
  <c r="AP2" i="50"/>
  <c r="AQ2" i="49"/>
  <c r="AJ2" i="52"/>
  <c r="O102" i="53"/>
  <c r="S2" i="53"/>
  <c r="AM102" i="51" l="1"/>
  <c r="AN3" i="50"/>
  <c r="AJ102" i="50"/>
  <c r="AL3" i="52"/>
  <c r="AK102" i="52"/>
  <c r="AP3" i="49"/>
  <c r="AN102" i="49"/>
  <c r="AQ3" i="48"/>
  <c r="AQ102" i="48" s="1"/>
  <c r="AP102" i="48"/>
  <c r="AM4" i="52"/>
  <c r="AJ4" i="52" s="1"/>
  <c r="AN4" i="52" s="1"/>
  <c r="AP4" i="52" s="1"/>
  <c r="AQ4" i="52" s="1"/>
  <c r="AJ4" i="51"/>
  <c r="AN4" i="51" s="1"/>
  <c r="AP4" i="51" s="1"/>
  <c r="AQ4" i="51" s="1"/>
  <c r="AM5" i="52"/>
  <c r="AJ5" i="52" s="1"/>
  <c r="AN5" i="52" s="1"/>
  <c r="AP5" i="52" s="1"/>
  <c r="AQ5" i="52" s="1"/>
  <c r="AJ5" i="51"/>
  <c r="AN5" i="51" s="1"/>
  <c r="AP5" i="51" s="1"/>
  <c r="AQ5" i="51" s="1"/>
  <c r="AM6" i="52"/>
  <c r="AJ6" i="52" s="1"/>
  <c r="AN6" i="52" s="1"/>
  <c r="AP6" i="52" s="1"/>
  <c r="AQ6" i="52" s="1"/>
  <c r="AJ6" i="51"/>
  <c r="AN6" i="51" s="1"/>
  <c r="AP6" i="51" s="1"/>
  <c r="AQ6" i="51" s="1"/>
  <c r="AM3" i="52"/>
  <c r="AL102" i="51"/>
  <c r="AJ3" i="51"/>
  <c r="AN2" i="52"/>
  <c r="AQ2" i="50"/>
  <c r="AP2" i="51"/>
  <c r="S102" i="53"/>
  <c r="AM102" i="52" l="1"/>
  <c r="AJ3" i="52"/>
  <c r="AL102" i="52"/>
  <c r="AN3" i="51"/>
  <c r="AJ102" i="51"/>
  <c r="AQ3" i="49"/>
  <c r="AQ102" i="49" s="1"/>
  <c r="AP102" i="49"/>
  <c r="AP3" i="50"/>
  <c r="AN102" i="50"/>
  <c r="AQ2" i="51"/>
  <c r="AP2" i="52"/>
  <c r="AQ3" i="50" l="1"/>
  <c r="AQ102" i="50" s="1"/>
  <c r="AP102" i="50"/>
  <c r="AP3" i="51"/>
  <c r="AN102" i="51"/>
  <c r="AN3" i="52"/>
  <c r="AJ102" i="52"/>
  <c r="AQ2" i="52"/>
  <c r="AP3" i="52" l="1"/>
  <c r="AN102" i="52"/>
  <c r="AQ3" i="51"/>
  <c r="AQ102" i="51" s="1"/>
  <c r="AP102" i="51"/>
  <c r="AQ3" i="52" l="1"/>
  <c r="AQ102" i="52" s="1"/>
  <c r="AP102" i="52"/>
</calcChain>
</file>

<file path=xl/sharedStrings.xml><?xml version="1.0" encoding="utf-8"?>
<sst xmlns="http://schemas.openxmlformats.org/spreadsheetml/2006/main" count="471" uniqueCount="120">
  <si>
    <t>بالاتر از</t>
  </si>
  <si>
    <t>و پايين تر از</t>
  </si>
  <si>
    <t>مالیات محاسبه شده</t>
  </si>
  <si>
    <t>ماهانه</t>
  </si>
  <si>
    <t>سالانه</t>
  </si>
  <si>
    <t xml:space="preserve">درصد </t>
  </si>
  <si>
    <t>محسن</t>
  </si>
  <si>
    <t>احمدی</t>
  </si>
  <si>
    <t>نام</t>
  </si>
  <si>
    <t>نام خانوادگی</t>
  </si>
  <si>
    <t>مالیات ماهیانه</t>
  </si>
  <si>
    <t>مالیات سالیانه</t>
  </si>
  <si>
    <t>ردیف</t>
  </si>
  <si>
    <t>خوار و بار</t>
  </si>
  <si>
    <t>پایه سنوات</t>
  </si>
  <si>
    <t>کارکرد</t>
  </si>
  <si>
    <t>مسکن</t>
  </si>
  <si>
    <t>حق خواروبار</t>
  </si>
  <si>
    <t>اولاد</t>
  </si>
  <si>
    <t>تعداد اولاد</t>
  </si>
  <si>
    <t>مزد روزانه</t>
  </si>
  <si>
    <t>ثابت پله ماهانه</t>
  </si>
  <si>
    <t>جمع تا پلکان</t>
  </si>
  <si>
    <t>جدول ماليات حقوق سال 1400</t>
  </si>
  <si>
    <t>مبلغ مشمول مالیات رو وارد کنید</t>
  </si>
  <si>
    <t>حق مسکن</t>
  </si>
  <si>
    <t>جمع مالیات سالانه</t>
  </si>
  <si>
    <t>جمع مشمول سالانه</t>
  </si>
  <si>
    <t>مشمول مالیات</t>
  </si>
  <si>
    <t>کد پرسنلی</t>
  </si>
  <si>
    <t>مهدی</t>
  </si>
  <si>
    <t>زمانی شهمیرزادی</t>
  </si>
  <si>
    <t>حسین</t>
  </si>
  <si>
    <t>موسوی</t>
  </si>
  <si>
    <t>امیر</t>
  </si>
  <si>
    <t>عموزاد خلیلی</t>
  </si>
  <si>
    <t>محمد</t>
  </si>
  <si>
    <t>تاریخ شروع کار</t>
  </si>
  <si>
    <t>مشمول پایه سنوات</t>
  </si>
  <si>
    <t>1399/10/01</t>
  </si>
  <si>
    <t>1398/04/01</t>
  </si>
  <si>
    <t>بله</t>
  </si>
  <si>
    <t>1394/07/01</t>
  </si>
  <si>
    <t>1392/10/01</t>
  </si>
  <si>
    <t>1391/07/01</t>
  </si>
  <si>
    <t>اضافه کاری</t>
  </si>
  <si>
    <t>جمع حقوق و مزایا</t>
  </si>
  <si>
    <t>مشمول بیمه</t>
  </si>
  <si>
    <t>سهم کارفرما</t>
  </si>
  <si>
    <t>سهم کارگر</t>
  </si>
  <si>
    <t>عنوان</t>
  </si>
  <si>
    <t>روزانه (ریال)</t>
  </si>
  <si>
    <t>ماهیانه (ریال)</t>
  </si>
  <si>
    <t>حداقل دستمزد</t>
  </si>
  <si>
    <t>حق خوار و بار</t>
  </si>
  <si>
    <t>حق اولاد برای هر فرزند</t>
  </si>
  <si>
    <t>پایه سنوات (در صورت داشتن شرایط)</t>
  </si>
  <si>
    <t>درصد سهم کارفرما</t>
  </si>
  <si>
    <t>درصد سهم کارگر</t>
  </si>
  <si>
    <t>حقوق پایه</t>
  </si>
  <si>
    <t>خیر</t>
  </si>
  <si>
    <t>معافیت مالیاتی بیمه سهم کارگر</t>
  </si>
  <si>
    <t>سایر شغلی</t>
  </si>
  <si>
    <t>حداقل سابقه حق بیمه برای اولاد</t>
  </si>
  <si>
    <t>اضافه کار</t>
  </si>
  <si>
    <t>مالیات پرداختی قبلی</t>
  </si>
  <si>
    <t>ماه جاری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</si>
  <si>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</si>
  <si>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</si>
  <si>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</si>
  <si>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</si>
  <si>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</si>
  <si>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</si>
  <si>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</si>
  <si>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</si>
  <si>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</si>
  <si>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</si>
  <si>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</si>
  <si>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</si>
  <si>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 xml:space="preserve">آخرین مزد </t>
  </si>
  <si>
    <t>مبلغ عیدی</t>
  </si>
  <si>
    <t>دو برابر آخرین مزد</t>
  </si>
  <si>
    <t>جمع مزد و مزایا</t>
  </si>
  <si>
    <t>سه برابر حداقل مزد</t>
  </si>
  <si>
    <t>دو هفتم</t>
  </si>
  <si>
    <t>هفت هفتم</t>
  </si>
  <si>
    <t>انواع نوبت کاری</t>
  </si>
  <si>
    <t>صبح-عصر-شب</t>
  </si>
  <si>
    <t>عصر-شب</t>
  </si>
  <si>
    <t>صبح-شب</t>
  </si>
  <si>
    <t>صبح-عصر</t>
  </si>
  <si>
    <t>درصد</t>
  </si>
  <si>
    <t>درصد نوبت کاری</t>
  </si>
  <si>
    <t>عادی</t>
  </si>
  <si>
    <t>نوبت کاری</t>
  </si>
  <si>
    <t>روز جمعه کاری</t>
  </si>
  <si>
    <t>جمعه کاری</t>
  </si>
  <si>
    <t>ساعت شب کاری</t>
  </si>
  <si>
    <t>شب کاری</t>
  </si>
  <si>
    <t xml:space="preserve">مالیات </t>
  </si>
  <si>
    <t>نحوه محاسبه مالیات حقوق</t>
  </si>
  <si>
    <t>سایر کسورات</t>
  </si>
  <si>
    <t>خالص پرداختنی</t>
  </si>
  <si>
    <t>جمع کسورات</t>
  </si>
  <si>
    <t>سنوات پایان خدمت</t>
  </si>
  <si>
    <t>مالیات عیدی</t>
  </si>
  <si>
    <t>شغلی 1</t>
  </si>
  <si>
    <t>شغلی 2</t>
  </si>
  <si>
    <t>شغلی 3</t>
  </si>
  <si>
    <t>شغلی 4</t>
  </si>
  <si>
    <t>شغلی 5</t>
  </si>
  <si>
    <t>رفاهی 1</t>
  </si>
  <si>
    <t>رفاهی 2</t>
  </si>
  <si>
    <t>رفاهی 3</t>
  </si>
  <si>
    <t>رفاهی 4</t>
  </si>
  <si>
    <t>رفاهی 5</t>
  </si>
  <si>
    <t>مشمول حق اولاد</t>
  </si>
  <si>
    <t>مشمول فوق العاده ها</t>
  </si>
  <si>
    <t>مشمول خوار و بار</t>
  </si>
  <si>
    <t>مشمول حق مسکن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</si>
</sst>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#\,##0"/>
    <numFmt numFmtId="166" formatCode="_-* #,##0_-;_-* #,##0\-;_-* &quot;-&quot;??_-;_-@_-"/>
    <numFmt numFmtId="167" formatCode="_-* #,##0.000_-;_-* #,##0.000\-;_-* &quot;-&quot;??_-;_-@_-"/>
  </numFmts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5"/>
      <color theme="1"/>
      <name val="B Nazanin"/>
      <charset val="178"/>
    </font>
    <font>
      <b/>
      <u/>
      <sz val="14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Arial"/>
      <family val="2"/>
      <charset val="178"/>
      <scheme val="minor"/>
    </font>
    <font>
      <b/>
      <sz val="11"/>
      <color theme="1"/>
      <name val="Tahoma"/>
      <family val="2"/>
    </font>
    <font>
      <sz val="8"/>
      <name val="Arial"/>
      <family val="2"/>
      <charset val="178"/>
      <scheme val="minor"/>
    </font>
    <font>
      <sz val="16"/>
      <color theme="0"/>
      <name val="Arial"/>
      <family val="2"/>
      <charset val="178"/>
      <scheme val="minor"/>
    </font>
    <font>
      <sz val="16"/>
      <color theme="1"/>
      <name val="B Nazanin"/>
      <charset val="178"/>
    </font>
    <font>
      <b/>
      <sz val="11"/>
      <color theme="8" tint="0.79998168889431442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7EFA8"/>
        <bgColor indexed="64"/>
      </patternFill>
    </fill>
    <fill>
      <patternFill patternType="solid">
        <fgColor rgb="FFC4C1D1"/>
        <bgColor indexed="64"/>
      </patternFill>
    </fill>
    <fill>
      <patternFill patternType="solid">
        <fgColor rgb="FFFCC5B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Protection="1"/>
    <xf numFmtId="0" fontId="4" fillId="3" borderId="1" xfId="0" applyFont="1" applyFill="1" applyBorder="1" applyAlignment="1" applyProtection="1">
      <alignment shrinkToFit="1"/>
    </xf>
    <xf numFmtId="0" fontId="10" fillId="2" borderId="1" xfId="0" applyFont="1" applyFill="1" applyBorder="1" applyAlignment="1">
      <alignment horizontal="center" vertical="center" shrinkToFit="1"/>
    </xf>
    <xf numFmtId="166" fontId="10" fillId="2" borderId="1" xfId="1" applyNumberFormat="1" applyFont="1" applyFill="1" applyBorder="1" applyAlignment="1">
      <alignment horizontal="center" vertical="center" shrinkToFit="1"/>
    </xf>
    <xf numFmtId="166" fontId="0" fillId="0" borderId="0" xfId="1" applyNumberFormat="1" applyFont="1" applyProtection="1"/>
    <xf numFmtId="166" fontId="4" fillId="3" borderId="1" xfId="1" applyNumberFormat="1" applyFont="1" applyFill="1" applyBorder="1" applyAlignment="1" applyProtection="1">
      <alignment shrinkToFit="1"/>
    </xf>
    <xf numFmtId="0" fontId="0" fillId="0" borderId="0" xfId="0" applyProtection="1">
      <protection locked="0"/>
    </xf>
    <xf numFmtId="0" fontId="5" fillId="0" borderId="8" xfId="0" applyFont="1" applyBorder="1" applyProtection="1"/>
    <xf numFmtId="0" fontId="5" fillId="0" borderId="6" xfId="0" applyFont="1" applyBorder="1" applyAlignment="1" applyProtection="1">
      <alignment horizontal="center" vertical="center"/>
    </xf>
    <xf numFmtId="3" fontId="5" fillId="0" borderId="6" xfId="0" applyNumberFormat="1" applyFont="1" applyBorder="1" applyProtection="1"/>
    <xf numFmtId="3" fontId="5" fillId="0" borderId="6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Protection="1"/>
    <xf numFmtId="3" fontId="5" fillId="0" borderId="0" xfId="0" applyNumberFormat="1" applyFont="1" applyProtection="1"/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3" fontId="5" fillId="0" borderId="0" xfId="0" applyNumberFormat="1" applyFont="1" applyAlignment="1" applyProtection="1">
      <alignment horizontal="center" vertical="center"/>
    </xf>
    <xf numFmtId="0" fontId="5" fillId="0" borderId="10" xfId="0" applyFont="1" applyBorder="1" applyProtection="1"/>
    <xf numFmtId="0" fontId="6" fillId="0" borderId="1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</xf>
    <xf numFmtId="0" fontId="5" fillId="0" borderId="12" xfId="0" applyFont="1" applyBorder="1" applyProtection="1"/>
    <xf numFmtId="0" fontId="5" fillId="0" borderId="7" xfId="0" applyFont="1" applyBorder="1" applyAlignment="1" applyProtection="1">
      <alignment horizontal="center" vertical="center"/>
    </xf>
    <xf numFmtId="3" fontId="5" fillId="0" borderId="7" xfId="0" applyNumberFormat="1" applyFont="1" applyBorder="1" applyProtection="1"/>
    <xf numFmtId="3" fontId="5" fillId="0" borderId="7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6" fontId="3" fillId="2" borderId="1" xfId="1" applyNumberFormat="1" applyFont="1" applyFill="1" applyBorder="1" applyAlignment="1" applyProtection="1">
      <alignment horizontal="center" vertical="center" wrapText="1"/>
    </xf>
    <xf numFmtId="0" fontId="4" fillId="14" borderId="1" xfId="0" applyFont="1" applyFill="1" applyBorder="1" applyAlignment="1" applyProtection="1">
      <alignment shrinkToFit="1"/>
      <protection locked="0"/>
    </xf>
    <xf numFmtId="166" fontId="4" fillId="14" borderId="1" xfId="1" applyNumberFormat="1" applyFont="1" applyFill="1" applyBorder="1" applyAlignment="1" applyProtection="1">
      <alignment horizontal="center" vertical="center" shrinkToFit="1"/>
      <protection locked="0"/>
    </xf>
    <xf numFmtId="165" fontId="4" fillId="14" borderId="1" xfId="0" applyNumberFormat="1" applyFont="1" applyFill="1" applyBorder="1" applyAlignment="1" applyProtection="1">
      <alignment shrinkToFit="1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6" fontId="3" fillId="2" borderId="1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Alignment="1" applyProtection="1">
      <alignment horizontal="center" vertical="center"/>
    </xf>
    <xf numFmtId="166" fontId="0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6" fontId="4" fillId="17" borderId="1" xfId="1" applyNumberFormat="1" applyFont="1" applyFill="1" applyBorder="1" applyAlignment="1" applyProtection="1">
      <alignment shrinkToFit="1"/>
    </xf>
    <xf numFmtId="166" fontId="4" fillId="18" borderId="1" xfId="1" applyNumberFormat="1" applyFont="1" applyFill="1" applyBorder="1" applyAlignment="1" applyProtection="1">
      <alignment shrinkToFit="1"/>
    </xf>
    <xf numFmtId="166" fontId="4" fillId="16" borderId="1" xfId="1" applyNumberFormat="1" applyFont="1" applyFill="1" applyBorder="1" applyAlignment="1" applyProtection="1">
      <alignment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shrinkToFit="1"/>
    </xf>
    <xf numFmtId="3" fontId="11" fillId="10" borderId="1" xfId="0" applyNumberFormat="1" applyFont="1" applyFill="1" applyBorder="1" applyAlignment="1" applyProtection="1">
      <alignment shrinkToFit="1"/>
      <protection locked="0"/>
    </xf>
    <xf numFmtId="3" fontId="11" fillId="10" borderId="1" xfId="0" applyNumberFormat="1" applyFont="1" applyFill="1" applyBorder="1" applyAlignment="1" applyProtection="1">
      <alignment horizontal="right" shrinkToFit="1"/>
      <protection locked="0"/>
    </xf>
    <xf numFmtId="3" fontId="11" fillId="16" borderId="1" xfId="0" applyNumberFormat="1" applyFont="1" applyFill="1" applyBorder="1" applyAlignment="1" applyProtection="1">
      <alignment horizontal="right" shrinkToFit="1"/>
      <protection locked="0"/>
    </xf>
    <xf numFmtId="3" fontId="11" fillId="0" borderId="0" xfId="0" applyNumberFormat="1" applyFont="1" applyFill="1" applyBorder="1" applyAlignment="1">
      <alignment horizontal="right" shrinkToFit="1"/>
    </xf>
    <xf numFmtId="0" fontId="16" fillId="2" borderId="16" xfId="0" applyFont="1" applyFill="1" applyBorder="1" applyAlignment="1">
      <alignment shrinkToFit="1"/>
    </xf>
    <xf numFmtId="0" fontId="16" fillId="0" borderId="18" xfId="0" applyFont="1" applyBorder="1" applyAlignment="1">
      <alignment shrinkToFit="1"/>
    </xf>
    <xf numFmtId="0" fontId="16" fillId="0" borderId="20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1" fillId="2" borderId="1" xfId="0" applyFont="1" applyFill="1" applyBorder="1" applyAlignment="1">
      <alignment horizontal="center" vertical="center" shrinkToFit="1"/>
    </xf>
    <xf numFmtId="3" fontId="11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shrinkToFit="1"/>
    </xf>
    <xf numFmtId="49" fontId="12" fillId="0" borderId="0" xfId="0" applyNumberFormat="1" applyFont="1" applyAlignment="1">
      <alignment shrinkToFit="1"/>
    </xf>
    <xf numFmtId="0" fontId="11" fillId="9" borderId="1" xfId="0" applyFont="1" applyFill="1" applyBorder="1" applyAlignment="1">
      <alignment shrinkToFit="1"/>
    </xf>
    <xf numFmtId="3" fontId="11" fillId="9" borderId="1" xfId="0" applyNumberFormat="1" applyFont="1" applyFill="1" applyBorder="1" applyAlignment="1" applyProtection="1">
      <alignment shrinkToFit="1"/>
      <protection locked="0"/>
    </xf>
    <xf numFmtId="3" fontId="11" fillId="0" borderId="0" xfId="0" applyNumberFormat="1" applyFont="1" applyFill="1" applyBorder="1" applyAlignment="1">
      <alignment shrinkToFit="1"/>
    </xf>
    <xf numFmtId="0" fontId="11" fillId="10" borderId="1" xfId="0" applyFont="1" applyFill="1" applyBorder="1" applyAlignment="1">
      <alignment shrinkToFit="1"/>
    </xf>
    <xf numFmtId="0" fontId="13" fillId="0" borderId="1" xfId="0" applyFont="1" applyBorder="1" applyAlignment="1" applyProtection="1">
      <alignment shrinkToFit="1"/>
      <protection locked="0"/>
    </xf>
    <xf numFmtId="0" fontId="17" fillId="0" borderId="1" xfId="0" applyFont="1" applyBorder="1" applyAlignment="1" applyProtection="1">
      <alignment shrinkToFit="1"/>
    </xf>
    <xf numFmtId="0" fontId="11" fillId="11" borderId="1" xfId="0" applyFont="1" applyFill="1" applyBorder="1" applyAlignment="1">
      <alignment shrinkToFit="1"/>
    </xf>
    <xf numFmtId="0" fontId="11" fillId="12" borderId="1" xfId="0" applyFont="1" applyFill="1" applyBorder="1" applyAlignment="1">
      <alignment shrinkToFit="1"/>
    </xf>
    <xf numFmtId="0" fontId="11" fillId="0" borderId="0" xfId="0" applyFont="1" applyAlignment="1">
      <alignment shrinkToFit="1"/>
    </xf>
    <xf numFmtId="3" fontId="11" fillId="0" borderId="0" xfId="0" applyNumberFormat="1" applyFont="1" applyAlignment="1">
      <alignment shrinkToFit="1"/>
    </xf>
    <xf numFmtId="3" fontId="11" fillId="0" borderId="0" xfId="0" applyNumberFormat="1" applyFont="1" applyFill="1" applyAlignment="1">
      <alignment shrinkToFit="1"/>
    </xf>
    <xf numFmtId="167" fontId="15" fillId="0" borderId="0" xfId="1" applyNumberFormat="1" applyFont="1" applyAlignment="1">
      <alignment shrinkToFit="1"/>
    </xf>
    <xf numFmtId="167" fontId="15" fillId="0" borderId="0" xfId="1" applyNumberFormat="1" applyFont="1" applyFill="1" applyAlignment="1">
      <alignment shrinkToFit="1"/>
    </xf>
    <xf numFmtId="0" fontId="12" fillId="0" borderId="0" xfId="0" applyFont="1" applyFill="1" applyAlignment="1">
      <alignment shrinkToFit="1"/>
    </xf>
    <xf numFmtId="0" fontId="12" fillId="6" borderId="1" xfId="0" applyFont="1" applyFill="1" applyBorder="1" applyAlignment="1">
      <alignment shrinkToFit="1"/>
    </xf>
    <xf numFmtId="0" fontId="11" fillId="16" borderId="1" xfId="0" applyFont="1" applyFill="1" applyBorder="1" applyAlignment="1">
      <alignment shrinkToFit="1"/>
    </xf>
    <xf numFmtId="0" fontId="11" fillId="0" borderId="0" xfId="0" applyFont="1" applyFill="1" applyBorder="1" applyAlignment="1">
      <alignment shrinkToFit="1"/>
    </xf>
    <xf numFmtId="0" fontId="16" fillId="2" borderId="15" xfId="0" applyFont="1" applyFill="1" applyBorder="1" applyAlignment="1">
      <alignment shrinkToFit="1"/>
    </xf>
    <xf numFmtId="49" fontId="16" fillId="13" borderId="17" xfId="0" applyNumberFormat="1" applyFont="1" applyFill="1" applyBorder="1" applyAlignment="1">
      <alignment shrinkToFit="1"/>
    </xf>
    <xf numFmtId="49" fontId="16" fillId="13" borderId="17" xfId="1" applyNumberFormat="1" applyFont="1" applyFill="1" applyBorder="1" applyAlignment="1">
      <alignment shrinkToFit="1"/>
    </xf>
    <xf numFmtId="49" fontId="16" fillId="13" borderId="19" xfId="0" applyNumberFormat="1" applyFont="1" applyFill="1" applyBorder="1" applyAlignment="1">
      <alignment shrinkToFit="1"/>
    </xf>
    <xf numFmtId="0" fontId="0" fillId="0" borderId="0" xfId="0" applyAlignment="1" applyProtection="1">
      <alignment shrinkToFit="1"/>
    </xf>
    <xf numFmtId="0" fontId="4" fillId="15" borderId="1" xfId="0" applyFont="1" applyFill="1" applyBorder="1" applyAlignment="1">
      <alignment shrinkToFit="1"/>
    </xf>
    <xf numFmtId="166" fontId="4" fillId="15" borderId="1" xfId="1" applyNumberFormat="1" applyFont="1" applyFill="1" applyBorder="1" applyAlignment="1">
      <alignment shrinkToFit="1"/>
    </xf>
    <xf numFmtId="0" fontId="13" fillId="15" borderId="1" xfId="0" applyFont="1" applyFill="1" applyBorder="1" applyAlignment="1">
      <alignment shrinkToFit="1"/>
    </xf>
    <xf numFmtId="0" fontId="4" fillId="0" borderId="0" xfId="0" applyFont="1" applyAlignment="1" applyProtection="1">
      <alignment shrinkToFit="1"/>
    </xf>
    <xf numFmtId="0" fontId="0" fillId="15" borderId="1" xfId="0" applyFill="1" applyBorder="1" applyAlignment="1" applyProtection="1">
      <alignment shrinkToFit="1"/>
    </xf>
    <xf numFmtId="166" fontId="0" fillId="15" borderId="1" xfId="1" applyNumberFormat="1" applyFont="1" applyFill="1" applyBorder="1" applyAlignment="1" applyProtection="1">
      <alignment shrinkToFit="1"/>
    </xf>
    <xf numFmtId="166" fontId="0" fillId="0" borderId="0" xfId="1" applyNumberFormat="1" applyFont="1" applyAlignment="1" applyProtection="1">
      <alignment shrinkToFit="1"/>
    </xf>
    <xf numFmtId="166" fontId="0" fillId="17" borderId="1" xfId="1" applyNumberFormat="1" applyFont="1" applyFill="1" applyBorder="1" applyAlignment="1" applyProtection="1">
      <alignment shrinkToFit="1"/>
    </xf>
    <xf numFmtId="166" fontId="0" fillId="0" borderId="0" xfId="0" applyNumberFormat="1" applyAlignment="1" applyProtection="1">
      <alignment shrinkToFit="1"/>
    </xf>
    <xf numFmtId="0" fontId="0" fillId="0" borderId="0" xfId="0" applyAlignment="1" applyProtection="1">
      <alignment shrinkToFit="1"/>
      <protection locked="0"/>
    </xf>
    <xf numFmtId="0" fontId="0" fillId="2" borderId="3" xfId="0" applyFill="1" applyBorder="1" applyAlignment="1" applyProtection="1">
      <alignment shrinkToFit="1"/>
    </xf>
    <xf numFmtId="0" fontId="0" fillId="2" borderId="4" xfId="0" applyFill="1" applyBorder="1" applyAlignment="1" applyProtection="1">
      <alignment shrinkToFit="1"/>
    </xf>
    <xf numFmtId="0" fontId="0" fillId="2" borderId="5" xfId="0" applyFill="1" applyBorder="1" applyAlignment="1" applyProtection="1">
      <alignment shrinkToFit="1"/>
      <protection locked="0"/>
    </xf>
    <xf numFmtId="166" fontId="0" fillId="2" borderId="1" xfId="1" applyNumberFormat="1" applyFont="1" applyFill="1" applyBorder="1" applyAlignment="1" applyProtection="1">
      <alignment shrinkToFit="1"/>
    </xf>
    <xf numFmtId="165" fontId="0" fillId="2" borderId="1" xfId="0" applyNumberFormat="1" applyFill="1" applyBorder="1" applyAlignment="1" applyProtection="1">
      <alignment shrinkToFit="1"/>
    </xf>
    <xf numFmtId="0" fontId="5" fillId="0" borderId="0" xfId="0" applyFont="1" applyAlignment="1" applyProtection="1">
      <alignment horizontal="center" vertical="center" shrinkToFit="1"/>
    </xf>
    <xf numFmtId="3" fontId="5" fillId="0" borderId="0" xfId="0" applyNumberFormat="1" applyFont="1" applyAlignment="1" applyProtection="1">
      <alignment shrinkToFit="1"/>
    </xf>
    <xf numFmtId="3" fontId="5" fillId="0" borderId="0" xfId="0" applyNumberFormat="1" applyFont="1" applyAlignment="1" applyProtection="1">
      <alignment horizontal="center" vertical="center" shrinkToFit="1"/>
    </xf>
    <xf numFmtId="3" fontId="6" fillId="2" borderId="6" xfId="0" applyNumberFormat="1" applyFont="1" applyFill="1" applyBorder="1" applyAlignment="1" applyProtection="1">
      <alignment horizont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3" fontId="6" fillId="2" borderId="12" xfId="0" applyNumberFormat="1" applyFont="1" applyFill="1" applyBorder="1" applyAlignment="1" applyProtection="1">
      <alignment horizontal="center" shrinkToFit="1"/>
    </xf>
    <xf numFmtId="3" fontId="6" fillId="2" borderId="7" xfId="0" applyNumberFormat="1" applyFont="1" applyFill="1" applyBorder="1" applyAlignment="1" applyProtection="1">
      <alignment horizont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5" fillId="5" borderId="3" xfId="0" applyFont="1" applyFill="1" applyBorder="1" applyAlignment="1" applyProtection="1">
      <alignment horizontal="center" vertical="center" shrinkToFit="1"/>
    </xf>
    <xf numFmtId="3" fontId="6" fillId="5" borderId="4" xfId="0" applyNumberFormat="1" applyFont="1" applyFill="1" applyBorder="1" applyAlignment="1" applyProtection="1">
      <alignment shrinkToFit="1"/>
    </xf>
    <xf numFmtId="3" fontId="5" fillId="5" borderId="4" xfId="0" applyNumberFormat="1" applyFont="1" applyFill="1" applyBorder="1" applyAlignment="1" applyProtection="1">
      <alignment horizontal="center" vertical="center" shrinkToFit="1"/>
    </xf>
    <xf numFmtId="3" fontId="6" fillId="5" borderId="4" xfId="0" applyNumberFormat="1" applyFont="1" applyFill="1" applyBorder="1" applyAlignment="1">
      <alignment shrinkToFit="1"/>
    </xf>
    <xf numFmtId="3" fontId="6" fillId="5" borderId="4" xfId="0" applyNumberFormat="1" applyFont="1" applyFill="1" applyBorder="1" applyAlignment="1" applyProtection="1">
      <alignment horizontal="left" shrinkToFit="1"/>
    </xf>
    <xf numFmtId="0" fontId="6" fillId="5" borderId="1" xfId="0" applyFont="1" applyFill="1" applyBorder="1" applyAlignment="1" applyProtection="1">
      <alignment horizontal="center" vertical="center" shrinkToFit="1"/>
    </xf>
    <xf numFmtId="0" fontId="5" fillId="6" borderId="3" xfId="0" applyFont="1" applyFill="1" applyBorder="1" applyAlignment="1" applyProtection="1">
      <alignment horizontal="center" vertical="center" shrinkToFit="1"/>
    </xf>
    <xf numFmtId="3" fontId="6" fillId="6" borderId="4" xfId="0" applyNumberFormat="1" applyFont="1" applyFill="1" applyBorder="1" applyAlignment="1" applyProtection="1">
      <alignment shrinkToFit="1"/>
    </xf>
    <xf numFmtId="3" fontId="6" fillId="6" borderId="4" xfId="0" applyNumberFormat="1" applyFont="1" applyFill="1" applyBorder="1" applyAlignment="1" applyProtection="1">
      <alignment horizontal="left" shrinkToFit="1"/>
    </xf>
    <xf numFmtId="3" fontId="5" fillId="6" borderId="4" xfId="0" applyNumberFormat="1" applyFont="1" applyFill="1" applyBorder="1" applyAlignment="1" applyProtection="1">
      <alignment horizontal="center" vertical="center" shrinkToFit="1"/>
    </xf>
    <xf numFmtId="3" fontId="6" fillId="6" borderId="4" xfId="0" applyNumberFormat="1" applyFont="1" applyFill="1" applyBorder="1" applyAlignment="1">
      <alignment shrinkToFit="1"/>
    </xf>
    <xf numFmtId="0" fontId="6" fillId="6" borderId="1" xfId="0" applyFont="1" applyFill="1" applyBorder="1" applyAlignment="1" applyProtection="1">
      <alignment horizontal="center" vertical="center" shrinkToFit="1"/>
    </xf>
    <xf numFmtId="166" fontId="3" fillId="2" borderId="1" xfId="1" applyNumberFormat="1" applyFont="1" applyFill="1" applyBorder="1" applyAlignment="1" applyProtection="1">
      <alignment horizontal="center" vertical="center" shrinkToFit="1"/>
    </xf>
    <xf numFmtId="3" fontId="7" fillId="8" borderId="3" xfId="0" applyNumberFormat="1" applyFont="1" applyFill="1" applyBorder="1" applyAlignment="1" applyProtection="1">
      <alignment horizontal="center" vertical="center"/>
    </xf>
    <xf numFmtId="3" fontId="7" fillId="8" borderId="4" xfId="0" applyNumberFormat="1" applyFont="1" applyFill="1" applyBorder="1" applyAlignment="1" applyProtection="1">
      <alignment horizontal="center" vertical="center"/>
    </xf>
    <xf numFmtId="3" fontId="7" fillId="8" borderId="5" xfId="0" applyNumberFormat="1" applyFont="1" applyFill="1" applyBorder="1" applyAlignment="1" applyProtection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 applyProtection="1">
      <alignment horizontal="center" shrinkToFit="1"/>
    </xf>
    <xf numFmtId="0" fontId="8" fillId="0" borderId="10" xfId="2" applyFont="1" applyFill="1" applyBorder="1" applyAlignment="1" applyProtection="1">
      <alignment horizontal="center" vertical="center" shrinkToFit="1"/>
    </xf>
    <xf numFmtId="0" fontId="8" fillId="0" borderId="0" xfId="2" applyFont="1" applyFill="1" applyBorder="1" applyAlignment="1" applyProtection="1">
      <alignment horizontal="center" vertical="center" shrinkToFit="1"/>
    </xf>
    <xf numFmtId="3" fontId="6" fillId="2" borderId="8" xfId="0" applyNumberFormat="1" applyFont="1" applyFill="1" applyBorder="1" applyAlignment="1" applyProtection="1">
      <alignment horizontal="center" shrinkToFit="1"/>
    </xf>
    <xf numFmtId="3" fontId="6" fillId="2" borderId="6" xfId="0" applyNumberFormat="1" applyFont="1" applyFill="1" applyBorder="1" applyAlignment="1" applyProtection="1">
      <alignment horizontal="center" shrinkToFit="1"/>
    </xf>
    <xf numFmtId="3" fontId="7" fillId="3" borderId="3" xfId="0" applyNumberFormat="1" applyFont="1" applyFill="1" applyBorder="1" applyAlignment="1" applyProtection="1">
      <alignment horizontal="center" vertical="center"/>
    </xf>
    <xf numFmtId="3" fontId="7" fillId="3" borderId="4" xfId="0" applyNumberFormat="1" applyFont="1" applyFill="1" applyBorder="1" applyAlignment="1" applyProtection="1">
      <alignment horizontal="center" vertical="center"/>
    </xf>
    <xf numFmtId="3" fontId="7" fillId="3" borderId="5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7EFA8"/>
      <color rgb="FFFCC5BA"/>
      <color rgb="FFC4C1D1"/>
      <color rgb="FFDDEF35"/>
      <color rgb="FFDF5B45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12</xdr:row>
      <xdr:rowOff>28576</xdr:rowOff>
    </xdr:from>
    <xdr:to>
      <xdr:col>1</xdr:col>
      <xdr:colOff>2162175</xdr:colOff>
      <xdr:row>12</xdr:row>
      <xdr:rowOff>339726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46FBB2-7494-496C-90A8-E58001EE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946675" y="3695701"/>
          <a:ext cx="13335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28576</xdr:rowOff>
    </xdr:from>
    <xdr:to>
      <xdr:col>3</xdr:col>
      <xdr:colOff>619125</xdr:colOff>
      <xdr:row>0</xdr:row>
      <xdr:rowOff>266384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3853DDE-01A5-4CE3-A7AE-BAF0B42E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557025" y="28576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695325</xdr:colOff>
      <xdr:row>0</xdr:row>
      <xdr:rowOff>237808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AC737E-FD45-4EC8-AEA5-481A788C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55702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E6686-A808-425C-96D6-A60FCD4D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581451-C8D1-4BF6-B67F-212D2359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CEA981-23CC-406A-BCCA-9784875B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066472-823C-432E-8219-DD5615F2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3E973D-ADC5-43E8-9B79-323DC3C6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D6A800-7A14-4F03-9357-0AB14072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9E1B92-CC62-4D96-9D92-F70DD430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63738C-9805-41CE-ACEB-DE690893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BBCCC2-E776-4412-86C9-27A10B05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876300</xdr:colOff>
      <xdr:row>0</xdr:row>
      <xdr:rowOff>237808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1798F1-FE77-4C4A-82A5-6C845EE3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9675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3</xdr:col>
      <xdr:colOff>838200</xdr:colOff>
      <xdr:row>0</xdr:row>
      <xdr:rowOff>237808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2D4FB-E656-4714-A783-50A16AB9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57000" y="0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2</xdr:row>
      <xdr:rowOff>76200</xdr:rowOff>
    </xdr:from>
    <xdr:to>
      <xdr:col>4</xdr:col>
      <xdr:colOff>640115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5CC98-F7D5-43E5-BBF9-AEF1089D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248035" y="628650"/>
          <a:ext cx="640115" cy="6381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238125</xdr:colOff>
      <xdr:row>1</xdr:row>
      <xdr:rowOff>0</xdr:rowOff>
    </xdr:from>
    <xdr:to>
      <xdr:col>9</xdr:col>
      <xdr:colOff>276225</xdr:colOff>
      <xdr:row>2</xdr:row>
      <xdr:rowOff>57150</xdr:rowOff>
    </xdr:to>
    <xdr:pic>
      <xdr:nvPicPr>
        <xdr:cNvPr id="15425" name="Picture 2">
          <a:extLst>
            <a:ext uri="{FF2B5EF4-FFF2-40B4-BE49-F238E27FC236}">
              <a16:creationId xmlns:a16="http://schemas.microsoft.com/office/drawing/2014/main" id="{CCC1C9EB-CD82-4A05-B034-CF757C37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40250" y="276225"/>
          <a:ext cx="1362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942975</xdr:colOff>
      <xdr:row>11</xdr:row>
      <xdr:rowOff>38100</xdr:rowOff>
    </xdr:from>
    <xdr:to>
      <xdr:col>5</xdr:col>
      <xdr:colOff>609600</xdr:colOff>
      <xdr:row>11</xdr:row>
      <xdr:rowOff>275908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FB9010-C372-4CC9-8DA4-C9910373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022625" y="2828925"/>
          <a:ext cx="1552575" cy="2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rightToLeft="1" zoomScale="85" zoomScaleNormal="85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L10" sqref="L10"/>
    </sheetView>
  </sheetViews>
  <sheetFormatPr defaultRowHeight="20.25" x14ac:dyDescent="0.3"/>
  <cols>
    <col min="1" max="1" width="6" style="52" bestFit="1" customWidth="1"/>
    <col min="2" max="2" width="35.75" style="52" bestFit="1" customWidth="1"/>
    <col min="3" max="3" width="14" style="52" customWidth="1"/>
    <col min="4" max="4" width="15.75" style="52" customWidth="1"/>
    <col min="5" max="7" width="1.875" style="70" customWidth="1"/>
    <col min="8" max="9" width="1.875" style="52" customWidth="1"/>
    <col min="10" max="10" width="16.125" style="52" customWidth="1"/>
    <col min="11" max="11" width="8.75" style="52" bestFit="1" customWidth="1"/>
    <col min="12" max="12" width="9.25" style="52" bestFit="1" customWidth="1"/>
    <col min="13" max="13" width="7.875" style="52" bestFit="1" customWidth="1"/>
    <col min="14" max="14" width="8.625" style="52" bestFit="1" customWidth="1"/>
    <col min="15" max="15" width="5.25" style="52" customWidth="1"/>
    <col min="16" max="19" width="7.5" style="52" bestFit="1" customWidth="1"/>
    <col min="20" max="20" width="7.625" style="52" bestFit="1" customWidth="1"/>
    <col min="21" max="24" width="7.75" style="52" bestFit="1" customWidth="1"/>
    <col min="25" max="25" width="7.875" style="52" bestFit="1" customWidth="1"/>
    <col min="26" max="29" width="9.625" style="52" bestFit="1" customWidth="1"/>
    <col min="30" max="30" width="4.875" style="52" customWidth="1"/>
    <col min="31" max="31" width="4.375" style="52" hidden="1" customWidth="1"/>
    <col min="32" max="32" width="9" style="56" hidden="1" customWidth="1"/>
    <col min="33" max="33" width="4.875" style="52" customWidth="1"/>
    <col min="34" max="16384" width="9" style="52"/>
  </cols>
  <sheetData>
    <row r="1" spans="1:32" ht="26.25" x14ac:dyDescent="0.3">
      <c r="A1" s="53" t="s">
        <v>12</v>
      </c>
      <c r="B1" s="53" t="s">
        <v>50</v>
      </c>
      <c r="C1" s="43" t="s">
        <v>51</v>
      </c>
      <c r="D1" s="43" t="s">
        <v>52</v>
      </c>
      <c r="E1" s="54"/>
      <c r="F1" s="54"/>
      <c r="G1" s="54"/>
      <c r="J1" s="55"/>
      <c r="K1" s="55" t="s">
        <v>59</v>
      </c>
      <c r="L1" s="55" t="s">
        <v>14</v>
      </c>
      <c r="M1" s="55" t="s">
        <v>13</v>
      </c>
      <c r="N1" s="55" t="s">
        <v>16</v>
      </c>
      <c r="O1" s="55" t="s">
        <v>18</v>
      </c>
      <c r="P1" s="55" t="s">
        <v>106</v>
      </c>
      <c r="Q1" s="55" t="s">
        <v>107</v>
      </c>
      <c r="R1" s="55" t="s">
        <v>108</v>
      </c>
      <c r="S1" s="55" t="s">
        <v>109</v>
      </c>
      <c r="T1" s="55" t="s">
        <v>110</v>
      </c>
      <c r="U1" s="55" t="s">
        <v>111</v>
      </c>
      <c r="V1" s="55" t="s">
        <v>112</v>
      </c>
      <c r="W1" s="55" t="s">
        <v>113</v>
      </c>
      <c r="X1" s="55" t="s">
        <v>114</v>
      </c>
      <c r="Y1" s="55" t="s">
        <v>115</v>
      </c>
      <c r="Z1" s="55" t="s">
        <v>45</v>
      </c>
      <c r="AA1" s="55" t="s">
        <v>94</v>
      </c>
      <c r="AB1" s="55" t="s">
        <v>96</v>
      </c>
      <c r="AC1" s="55" t="s">
        <v>98</v>
      </c>
      <c r="AE1" s="52" t="s">
        <v>41</v>
      </c>
      <c r="AF1" s="56" t="s">
        <v>84</v>
      </c>
    </row>
    <row r="2" spans="1:32" ht="26.25" x14ac:dyDescent="0.65">
      <c r="A2" s="57">
        <v>1</v>
      </c>
      <c r="B2" s="57" t="s">
        <v>53</v>
      </c>
      <c r="C2" s="44">
        <f>D2/30</f>
        <v>1393250</v>
      </c>
      <c r="D2" s="58">
        <v>41797500</v>
      </c>
      <c r="E2" s="59"/>
      <c r="F2" s="59"/>
      <c r="G2" s="59"/>
      <c r="J2" s="60" t="s">
        <v>47</v>
      </c>
      <c r="K2" s="61" t="s">
        <v>41</v>
      </c>
      <c r="L2" s="61" t="s">
        <v>41</v>
      </c>
      <c r="M2" s="61" t="s">
        <v>41</v>
      </c>
      <c r="N2" s="61" t="s">
        <v>41</v>
      </c>
      <c r="O2" s="61" t="s">
        <v>60</v>
      </c>
      <c r="P2" s="61" t="s">
        <v>41</v>
      </c>
      <c r="Q2" s="61" t="s">
        <v>41</v>
      </c>
      <c r="R2" s="61" t="s">
        <v>41</v>
      </c>
      <c r="S2" s="61" t="s">
        <v>41</v>
      </c>
      <c r="T2" s="61" t="s">
        <v>41</v>
      </c>
      <c r="U2" s="61" t="s">
        <v>41</v>
      </c>
      <c r="V2" s="61" t="s">
        <v>41</v>
      </c>
      <c r="W2" s="61" t="s">
        <v>41</v>
      </c>
      <c r="X2" s="61" t="s">
        <v>41</v>
      </c>
      <c r="Y2" s="61" t="s">
        <v>41</v>
      </c>
      <c r="Z2" s="61" t="s">
        <v>41</v>
      </c>
      <c r="AA2" s="61" t="s">
        <v>41</v>
      </c>
      <c r="AB2" s="61" t="s">
        <v>41</v>
      </c>
      <c r="AC2" s="61" t="s">
        <v>41</v>
      </c>
      <c r="AE2" s="52" t="s">
        <v>60</v>
      </c>
      <c r="AF2" s="56" t="s">
        <v>85</v>
      </c>
    </row>
    <row r="3" spans="1:32" ht="26.25" x14ac:dyDescent="0.65">
      <c r="A3" s="57">
        <v>2</v>
      </c>
      <c r="B3" s="57" t="s">
        <v>54</v>
      </c>
      <c r="C3" s="44">
        <f>D3/30</f>
        <v>283333.33333333331</v>
      </c>
      <c r="D3" s="58">
        <v>8500000</v>
      </c>
      <c r="E3" s="59"/>
      <c r="F3" s="59"/>
      <c r="G3" s="59"/>
      <c r="J3" s="60"/>
      <c r="K3" s="62">
        <f>IF(K2="بله",1,0)</f>
        <v>1</v>
      </c>
      <c r="L3" s="62">
        <f t="shared" ref="L3:AC3" si="0">IF(L2="بله",1,0)</f>
        <v>1</v>
      </c>
      <c r="M3" s="62">
        <f t="shared" si="0"/>
        <v>1</v>
      </c>
      <c r="N3" s="62">
        <f t="shared" si="0"/>
        <v>1</v>
      </c>
      <c r="O3" s="62">
        <f t="shared" si="0"/>
        <v>0</v>
      </c>
      <c r="P3" s="62">
        <f t="shared" ref="P3:Q3" si="1">IF(P2="بله",1,0)</f>
        <v>1</v>
      </c>
      <c r="Q3" s="62">
        <f t="shared" si="1"/>
        <v>1</v>
      </c>
      <c r="R3" s="62">
        <f t="shared" ref="R3:S3" si="2">IF(R2="بله",1,0)</f>
        <v>1</v>
      </c>
      <c r="S3" s="62">
        <f t="shared" si="2"/>
        <v>1</v>
      </c>
      <c r="T3" s="62">
        <f t="shared" si="0"/>
        <v>1</v>
      </c>
      <c r="U3" s="62">
        <f t="shared" ref="U3:X3" si="3">IF(U2="بله",1,0)</f>
        <v>1</v>
      </c>
      <c r="V3" s="62">
        <f t="shared" ref="V3:W3" si="4">IF(V2="بله",1,0)</f>
        <v>1</v>
      </c>
      <c r="W3" s="62">
        <f t="shared" si="4"/>
        <v>1</v>
      </c>
      <c r="X3" s="62">
        <f t="shared" si="3"/>
        <v>1</v>
      </c>
      <c r="Y3" s="62">
        <f t="shared" si="0"/>
        <v>1</v>
      </c>
      <c r="Z3" s="62">
        <f t="shared" si="0"/>
        <v>1</v>
      </c>
      <c r="AA3" s="62">
        <f t="shared" si="0"/>
        <v>1</v>
      </c>
      <c r="AB3" s="62">
        <f t="shared" si="0"/>
        <v>1</v>
      </c>
      <c r="AC3" s="62">
        <f t="shared" si="0"/>
        <v>1</v>
      </c>
    </row>
    <row r="4" spans="1:32" ht="26.25" x14ac:dyDescent="0.65">
      <c r="A4" s="57">
        <v>3</v>
      </c>
      <c r="B4" s="57" t="s">
        <v>25</v>
      </c>
      <c r="C4" s="44">
        <f>D4/30</f>
        <v>183333.33333333334</v>
      </c>
      <c r="D4" s="58">
        <v>5500000</v>
      </c>
      <c r="E4" s="59"/>
      <c r="F4" s="59"/>
      <c r="G4" s="59"/>
      <c r="J4" s="63" t="s">
        <v>28</v>
      </c>
      <c r="K4" s="61" t="s">
        <v>41</v>
      </c>
      <c r="L4" s="61" t="s">
        <v>41</v>
      </c>
      <c r="M4" s="61" t="s">
        <v>60</v>
      </c>
      <c r="N4" s="61" t="s">
        <v>60</v>
      </c>
      <c r="O4" s="61" t="s">
        <v>60</v>
      </c>
      <c r="P4" s="61" t="s">
        <v>41</v>
      </c>
      <c r="Q4" s="61" t="s">
        <v>41</v>
      </c>
      <c r="R4" s="61" t="s">
        <v>41</v>
      </c>
      <c r="S4" s="61" t="s">
        <v>41</v>
      </c>
      <c r="T4" s="61" t="s">
        <v>41</v>
      </c>
      <c r="U4" s="61" t="s">
        <v>60</v>
      </c>
      <c r="V4" s="61" t="s">
        <v>60</v>
      </c>
      <c r="W4" s="61" t="s">
        <v>60</v>
      </c>
      <c r="X4" s="61" t="s">
        <v>60</v>
      </c>
      <c r="Y4" s="61" t="s">
        <v>60</v>
      </c>
      <c r="Z4" s="61" t="s">
        <v>41</v>
      </c>
      <c r="AA4" s="61" t="s">
        <v>41</v>
      </c>
      <c r="AB4" s="61" t="s">
        <v>41</v>
      </c>
      <c r="AC4" s="61" t="s">
        <v>41</v>
      </c>
      <c r="AF4" s="56" t="s">
        <v>3</v>
      </c>
    </row>
    <row r="5" spans="1:32" ht="26.25" x14ac:dyDescent="0.65">
      <c r="A5" s="57">
        <v>4</v>
      </c>
      <c r="B5" s="57" t="s">
        <v>55</v>
      </c>
      <c r="C5" s="44">
        <f>D5/30</f>
        <v>139325</v>
      </c>
      <c r="D5" s="58">
        <f>D2/10</f>
        <v>4179750</v>
      </c>
      <c r="E5" s="59"/>
      <c r="F5" s="59"/>
      <c r="G5" s="59"/>
      <c r="J5" s="63"/>
      <c r="K5" s="62">
        <f>IF(K4="بله",1,0)</f>
        <v>1</v>
      </c>
      <c r="L5" s="62">
        <f t="shared" ref="L5" si="5">IF(L4="بله",1,0)</f>
        <v>1</v>
      </c>
      <c r="M5" s="62">
        <f t="shared" ref="M5" si="6">IF(M4="بله",1,0)</f>
        <v>0</v>
      </c>
      <c r="N5" s="62">
        <f t="shared" ref="N5" si="7">IF(N4="بله",1,0)</f>
        <v>0</v>
      </c>
      <c r="O5" s="62">
        <f t="shared" ref="O5" si="8">IF(O4="بله",1,0)</f>
        <v>0</v>
      </c>
      <c r="P5" s="62">
        <f t="shared" ref="P5:T5" si="9">IF(P4="بله",1,0)</f>
        <v>1</v>
      </c>
      <c r="Q5" s="62">
        <f t="shared" ref="Q5:S5" si="10">IF(Q4="بله",1,0)</f>
        <v>1</v>
      </c>
      <c r="R5" s="62">
        <f t="shared" si="10"/>
        <v>1</v>
      </c>
      <c r="S5" s="62">
        <f t="shared" si="10"/>
        <v>1</v>
      </c>
      <c r="T5" s="62">
        <f t="shared" si="9"/>
        <v>1</v>
      </c>
      <c r="U5" s="62">
        <f t="shared" ref="U5:Y5" si="11">IF(U4="بله",1,0)</f>
        <v>0</v>
      </c>
      <c r="V5" s="62">
        <f t="shared" si="11"/>
        <v>0</v>
      </c>
      <c r="W5" s="62">
        <f t="shared" ref="W5:X5" si="12">IF(W4="بله",1,0)</f>
        <v>0</v>
      </c>
      <c r="X5" s="62">
        <f t="shared" si="12"/>
        <v>0</v>
      </c>
      <c r="Y5" s="62">
        <f t="shared" si="11"/>
        <v>0</v>
      </c>
      <c r="Z5" s="62">
        <f t="shared" ref="Z5" si="13">IF(Z4="بله",1,0)</f>
        <v>1</v>
      </c>
      <c r="AA5" s="62">
        <f t="shared" ref="AA5" si="14">IF(AA4="بله",1,0)</f>
        <v>1</v>
      </c>
      <c r="AB5" s="62">
        <f t="shared" ref="AB5" si="15">IF(AB4="بله",1,0)</f>
        <v>1</v>
      </c>
      <c r="AC5" s="62">
        <f t="shared" ref="AC5" si="16">IF(AC4="بله",1,0)</f>
        <v>1</v>
      </c>
      <c r="AF5" s="56" t="s">
        <v>4</v>
      </c>
    </row>
    <row r="6" spans="1:32" ht="26.25" x14ac:dyDescent="0.65">
      <c r="A6" s="57">
        <v>5</v>
      </c>
      <c r="B6" s="57" t="s">
        <v>56</v>
      </c>
      <c r="C6" s="44">
        <f>D6/30</f>
        <v>70000</v>
      </c>
      <c r="D6" s="58">
        <v>2100000</v>
      </c>
      <c r="E6" s="59"/>
      <c r="F6" s="59"/>
      <c r="G6" s="59"/>
      <c r="J6" s="64" t="s">
        <v>117</v>
      </c>
      <c r="K6" s="61" t="s">
        <v>41</v>
      </c>
      <c r="L6" s="61" t="s">
        <v>41</v>
      </c>
      <c r="M6" s="61" t="s">
        <v>60</v>
      </c>
      <c r="N6" s="61" t="s">
        <v>60</v>
      </c>
      <c r="O6" s="61" t="s">
        <v>60</v>
      </c>
      <c r="P6" s="61" t="s">
        <v>41</v>
      </c>
      <c r="Q6" s="61" t="s">
        <v>41</v>
      </c>
      <c r="R6" s="61" t="s">
        <v>41</v>
      </c>
      <c r="S6" s="61" t="s">
        <v>41</v>
      </c>
      <c r="T6" s="61" t="s">
        <v>41</v>
      </c>
      <c r="U6" s="61" t="s">
        <v>60</v>
      </c>
      <c r="V6" s="61" t="s">
        <v>60</v>
      </c>
      <c r="W6" s="61" t="s">
        <v>60</v>
      </c>
      <c r="X6" s="61" t="s">
        <v>60</v>
      </c>
      <c r="Y6" s="61" t="s">
        <v>60</v>
      </c>
      <c r="Z6" s="61" t="s">
        <v>60</v>
      </c>
      <c r="AA6" s="61" t="s">
        <v>60</v>
      </c>
      <c r="AB6" s="61" t="s">
        <v>60</v>
      </c>
      <c r="AC6" s="61" t="s">
        <v>60</v>
      </c>
    </row>
    <row r="7" spans="1:32" ht="26.25" x14ac:dyDescent="0.65">
      <c r="A7" s="65"/>
      <c r="B7" s="60" t="s">
        <v>57</v>
      </c>
      <c r="C7" s="45">
        <v>23</v>
      </c>
      <c r="D7" s="66"/>
      <c r="E7" s="67"/>
      <c r="F7" s="67"/>
      <c r="G7" s="67"/>
      <c r="J7" s="64"/>
      <c r="K7" s="62">
        <f>IF(K6="بله",1,0)</f>
        <v>1</v>
      </c>
      <c r="L7" s="62">
        <f t="shared" ref="L7" si="17">IF(L6="بله",1,0)</f>
        <v>1</v>
      </c>
      <c r="M7" s="62">
        <f t="shared" ref="M7" si="18">IF(M6="بله",1,0)</f>
        <v>0</v>
      </c>
      <c r="N7" s="62">
        <f t="shared" ref="N7" si="19">IF(N6="بله",1,0)</f>
        <v>0</v>
      </c>
      <c r="O7" s="62">
        <f t="shared" ref="O7" si="20">IF(O6="بله",1,0)</f>
        <v>0</v>
      </c>
      <c r="P7" s="62">
        <f t="shared" ref="P7:T7" si="21">IF(P6="بله",1,0)</f>
        <v>1</v>
      </c>
      <c r="Q7" s="62">
        <f t="shared" ref="Q7:S7" si="22">IF(Q6="بله",1,0)</f>
        <v>1</v>
      </c>
      <c r="R7" s="62">
        <f t="shared" si="22"/>
        <v>1</v>
      </c>
      <c r="S7" s="62">
        <f t="shared" si="22"/>
        <v>1</v>
      </c>
      <c r="T7" s="62">
        <f t="shared" si="21"/>
        <v>1</v>
      </c>
      <c r="U7" s="62">
        <f t="shared" ref="U7:Y7" si="23">IF(U6="بله",1,0)</f>
        <v>0</v>
      </c>
      <c r="V7" s="62">
        <f t="shared" si="23"/>
        <v>0</v>
      </c>
      <c r="W7" s="62">
        <f t="shared" ref="W7:X7" si="24">IF(W6="بله",1,0)</f>
        <v>0</v>
      </c>
      <c r="X7" s="62">
        <f t="shared" si="24"/>
        <v>0</v>
      </c>
      <c r="Y7" s="62">
        <f t="shared" si="23"/>
        <v>0</v>
      </c>
      <c r="Z7" s="62">
        <f t="shared" ref="Z7" si="25">IF(Z6="بله",1,0)</f>
        <v>0</v>
      </c>
      <c r="AA7" s="62">
        <f t="shared" ref="AA7" si="26">IF(AA6="بله",1,0)</f>
        <v>0</v>
      </c>
      <c r="AB7" s="62">
        <f t="shared" ref="AB7" si="27">IF(AB6="بله",1,0)</f>
        <v>0</v>
      </c>
      <c r="AC7" s="62">
        <f t="shared" ref="AC7" si="28">IF(AC6="بله",1,0)</f>
        <v>0</v>
      </c>
    </row>
    <row r="8" spans="1:32" ht="26.25" x14ac:dyDescent="0.65">
      <c r="A8" s="65"/>
      <c r="B8" s="60" t="s">
        <v>58</v>
      </c>
      <c r="C8" s="45">
        <v>7</v>
      </c>
      <c r="D8" s="66"/>
      <c r="E8" s="67"/>
      <c r="F8" s="67"/>
      <c r="G8" s="67"/>
    </row>
    <row r="9" spans="1:32" ht="26.25" x14ac:dyDescent="0.65">
      <c r="A9" s="65"/>
      <c r="B9" s="60" t="s">
        <v>61</v>
      </c>
      <c r="C9" s="46" t="s">
        <v>85</v>
      </c>
      <c r="D9" s="68">
        <f>IF(C9="دو هفتم",2/7,1)</f>
        <v>1</v>
      </c>
      <c r="E9" s="69"/>
      <c r="F9" s="69"/>
      <c r="G9" s="69"/>
    </row>
    <row r="10" spans="1:32" ht="26.25" x14ac:dyDescent="0.65">
      <c r="B10" s="60" t="s">
        <v>63</v>
      </c>
      <c r="C10" s="46">
        <v>720</v>
      </c>
      <c r="J10" s="71" t="s">
        <v>67</v>
      </c>
      <c r="K10" s="71">
        <v>1</v>
      </c>
      <c r="L10" s="71">
        <v>31</v>
      </c>
    </row>
    <row r="11" spans="1:32" ht="26.25" x14ac:dyDescent="0.65">
      <c r="B11" s="72" t="s">
        <v>100</v>
      </c>
      <c r="C11" s="47" t="s">
        <v>4</v>
      </c>
      <c r="J11" s="71" t="s">
        <v>68</v>
      </c>
      <c r="K11" s="71">
        <v>2</v>
      </c>
      <c r="L11" s="71">
        <v>31</v>
      </c>
    </row>
    <row r="12" spans="1:32" ht="28.5" customHeight="1" x14ac:dyDescent="0.65">
      <c r="B12" s="73"/>
      <c r="C12" s="48"/>
      <c r="J12" s="71" t="s">
        <v>69</v>
      </c>
      <c r="K12" s="71">
        <v>3</v>
      </c>
      <c r="L12" s="71">
        <v>31</v>
      </c>
    </row>
    <row r="13" spans="1:32" ht="27" thickBot="1" x14ac:dyDescent="0.7">
      <c r="B13" s="73"/>
      <c r="C13" s="48"/>
      <c r="J13" s="71" t="s">
        <v>70</v>
      </c>
      <c r="K13" s="71">
        <v>4</v>
      </c>
      <c r="L13" s="71">
        <v>31</v>
      </c>
    </row>
    <row r="14" spans="1:32" ht="24.75" x14ac:dyDescent="0.6">
      <c r="B14" s="74" t="s">
        <v>86</v>
      </c>
      <c r="C14" s="49" t="s">
        <v>91</v>
      </c>
      <c r="J14" s="71" t="s">
        <v>71</v>
      </c>
      <c r="K14" s="71">
        <v>5</v>
      </c>
      <c r="L14" s="71">
        <v>31</v>
      </c>
    </row>
    <row r="15" spans="1:32" ht="24.75" x14ac:dyDescent="0.6">
      <c r="B15" s="75" t="s">
        <v>90</v>
      </c>
      <c r="C15" s="50">
        <v>10</v>
      </c>
      <c r="J15" s="71" t="s">
        <v>72</v>
      </c>
      <c r="K15" s="71">
        <v>6</v>
      </c>
      <c r="L15" s="71">
        <v>31</v>
      </c>
    </row>
    <row r="16" spans="1:32" ht="24.75" x14ac:dyDescent="0.6">
      <c r="B16" s="75" t="s">
        <v>89</v>
      </c>
      <c r="C16" s="50">
        <v>22.5</v>
      </c>
      <c r="J16" s="71" t="s">
        <v>73</v>
      </c>
      <c r="K16" s="71">
        <v>7</v>
      </c>
      <c r="L16" s="71">
        <v>30</v>
      </c>
    </row>
    <row r="17" spans="2:12" ht="24.75" x14ac:dyDescent="0.6">
      <c r="B17" s="76" t="s">
        <v>88</v>
      </c>
      <c r="C17" s="50">
        <v>22.5</v>
      </c>
      <c r="J17" s="71" t="s">
        <v>74</v>
      </c>
      <c r="K17" s="71">
        <v>8</v>
      </c>
      <c r="L17" s="71">
        <v>30</v>
      </c>
    </row>
    <row r="18" spans="2:12" ht="24.75" x14ac:dyDescent="0.6">
      <c r="B18" s="76" t="s">
        <v>87</v>
      </c>
      <c r="C18" s="50">
        <v>15</v>
      </c>
      <c r="J18" s="71" t="s">
        <v>75</v>
      </c>
      <c r="K18" s="71">
        <v>9</v>
      </c>
      <c r="L18" s="71">
        <v>30</v>
      </c>
    </row>
    <row r="19" spans="2:12" ht="25.5" thickBot="1" x14ac:dyDescent="0.65">
      <c r="B19" s="77" t="s">
        <v>93</v>
      </c>
      <c r="C19" s="51">
        <v>0</v>
      </c>
      <c r="J19" s="71" t="s">
        <v>76</v>
      </c>
      <c r="K19" s="71">
        <v>10</v>
      </c>
      <c r="L19" s="71">
        <v>30</v>
      </c>
    </row>
    <row r="20" spans="2:12" x14ac:dyDescent="0.3">
      <c r="J20" s="71" t="s">
        <v>77</v>
      </c>
      <c r="K20" s="71">
        <v>11</v>
      </c>
      <c r="L20" s="71">
        <v>30</v>
      </c>
    </row>
    <row r="21" spans="2:12" x14ac:dyDescent="0.3">
      <c r="J21" s="71" t="s">
        <v>78</v>
      </c>
      <c r="K21" s="71">
        <v>12</v>
      </c>
      <c r="L21" s="71">
        <v>29</v>
      </c>
    </row>
  </sheetData>
  <sheetProtection formatCells="0" formatColumns="0" formatRows="0" sort="0"/>
  <phoneticPr fontId="14" type="noConversion"/>
  <dataValidations count="3">
    <dataValidation type="list" allowBlank="1" showInputMessage="1" showErrorMessage="1" sqref="C9" xr:uid="{00000000-0002-0000-0000-000001000000}">
      <formula1>$AF$1:$AF$2</formula1>
    </dataValidation>
    <dataValidation type="list" allowBlank="1" showInputMessage="1" showErrorMessage="1" sqref="K4:AC4 K2:AC2 K6:AC6" xr:uid="{00000000-0002-0000-0000-000000000000}">
      <formula1>$AE$1:$AE$2</formula1>
    </dataValidation>
    <dataValidation type="list" allowBlank="1" showInputMessage="1" showErrorMessage="1" sqref="C11" xr:uid="{BA418B66-5AEF-4511-B4C8-4726049BAE93}">
      <formula1>$AF$4:$AF$5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rightToLeft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5" sqref="J5"/>
    </sheetView>
  </sheetViews>
  <sheetFormatPr defaultRowHeight="14.25" x14ac:dyDescent="0.2"/>
  <cols>
    <col min="1" max="1" width="4.875" style="78" bestFit="1" customWidth="1"/>
    <col min="2" max="2" width="8.75" style="78" bestFit="1" customWidth="1"/>
    <col min="3" max="3" width="6.5" style="78" bestFit="1" customWidth="1"/>
    <col min="4" max="4" width="15.125" style="78" bestFit="1" customWidth="1"/>
    <col min="5" max="5" width="10.375" style="85" bestFit="1" customWidth="1"/>
    <col min="6" max="6" width="8.25" style="78" bestFit="1" customWidth="1"/>
    <col min="7" max="7" width="11.75" style="78" bestFit="1" customWidth="1"/>
    <col min="8" max="8" width="14.375" style="78" bestFit="1" customWidth="1"/>
    <col min="9" max="11" width="12.5" style="78" bestFit="1" customWidth="1"/>
    <col min="12" max="16384" width="9" style="78"/>
  </cols>
  <sheetData>
    <row r="1" spans="1:11" ht="21" x14ac:dyDescent="0.2">
      <c r="A1" s="3" t="s">
        <v>12</v>
      </c>
      <c r="B1" s="3" t="s">
        <v>29</v>
      </c>
      <c r="C1" s="3" t="s">
        <v>8</v>
      </c>
      <c r="D1" s="3" t="s">
        <v>9</v>
      </c>
      <c r="E1" s="4" t="s">
        <v>20</v>
      </c>
      <c r="F1" s="3" t="s">
        <v>19</v>
      </c>
      <c r="G1" s="3" t="s">
        <v>37</v>
      </c>
      <c r="H1" s="3" t="s">
        <v>38</v>
      </c>
      <c r="I1" s="3" t="s">
        <v>118</v>
      </c>
      <c r="J1" s="3" t="s">
        <v>119</v>
      </c>
      <c r="K1" s="3" t="s">
        <v>116</v>
      </c>
    </row>
    <row r="2" spans="1:11" s="82" customFormat="1" x14ac:dyDescent="0.2">
      <c r="A2" s="79">
        <v>1</v>
      </c>
      <c r="B2" s="79">
        <v>1001</v>
      </c>
      <c r="C2" s="79" t="s">
        <v>34</v>
      </c>
      <c r="D2" s="79" t="s">
        <v>35</v>
      </c>
      <c r="E2" s="80">
        <v>2200000</v>
      </c>
      <c r="F2" s="79">
        <v>2</v>
      </c>
      <c r="G2" s="79" t="s">
        <v>39</v>
      </c>
      <c r="H2" s="81" t="s">
        <v>41</v>
      </c>
      <c r="I2" s="81" t="s">
        <v>41</v>
      </c>
      <c r="J2" s="81" t="s">
        <v>41</v>
      </c>
      <c r="K2" s="81" t="s">
        <v>41</v>
      </c>
    </row>
    <row r="3" spans="1:11" s="82" customFormat="1" x14ac:dyDescent="0.2">
      <c r="A3" s="79">
        <v>2</v>
      </c>
      <c r="B3" s="79">
        <v>1002</v>
      </c>
      <c r="C3" s="79" t="s">
        <v>30</v>
      </c>
      <c r="D3" s="79" t="s">
        <v>31</v>
      </c>
      <c r="E3" s="80">
        <v>1850000</v>
      </c>
      <c r="F3" s="79">
        <v>2</v>
      </c>
      <c r="G3" s="79" t="s">
        <v>40</v>
      </c>
      <c r="H3" s="81" t="s">
        <v>60</v>
      </c>
      <c r="I3" s="81" t="s">
        <v>41</v>
      </c>
      <c r="J3" s="81" t="s">
        <v>41</v>
      </c>
      <c r="K3" s="81" t="s">
        <v>41</v>
      </c>
    </row>
    <row r="4" spans="1:11" s="82" customFormat="1" x14ac:dyDescent="0.2">
      <c r="A4" s="79">
        <v>3</v>
      </c>
      <c r="B4" s="79">
        <v>1003</v>
      </c>
      <c r="C4" s="79" t="s">
        <v>36</v>
      </c>
      <c r="D4" s="79" t="s">
        <v>35</v>
      </c>
      <c r="E4" s="80">
        <v>1560000</v>
      </c>
      <c r="F4" s="79">
        <v>0</v>
      </c>
      <c r="G4" s="79" t="s">
        <v>42</v>
      </c>
      <c r="H4" s="81" t="s">
        <v>41</v>
      </c>
      <c r="I4" s="81" t="s">
        <v>41</v>
      </c>
      <c r="J4" s="81" t="s">
        <v>41</v>
      </c>
      <c r="K4" s="81" t="s">
        <v>60</v>
      </c>
    </row>
    <row r="5" spans="1:11" s="82" customFormat="1" x14ac:dyDescent="0.2">
      <c r="A5" s="79">
        <v>4</v>
      </c>
      <c r="B5" s="79">
        <v>1004</v>
      </c>
      <c r="C5" s="79" t="s">
        <v>6</v>
      </c>
      <c r="D5" s="79" t="s">
        <v>7</v>
      </c>
      <c r="E5" s="80">
        <v>1450000</v>
      </c>
      <c r="F5" s="79">
        <v>0</v>
      </c>
      <c r="G5" s="79" t="s">
        <v>43</v>
      </c>
      <c r="H5" s="81" t="s">
        <v>60</v>
      </c>
      <c r="I5" s="81" t="s">
        <v>41</v>
      </c>
      <c r="J5" s="81" t="s">
        <v>41</v>
      </c>
      <c r="K5" s="81" t="s">
        <v>60</v>
      </c>
    </row>
    <row r="6" spans="1:11" s="82" customFormat="1" x14ac:dyDescent="0.2">
      <c r="A6" s="79">
        <v>5</v>
      </c>
      <c r="B6" s="79">
        <v>1005</v>
      </c>
      <c r="C6" s="79" t="s">
        <v>32</v>
      </c>
      <c r="D6" s="79" t="s">
        <v>33</v>
      </c>
      <c r="E6" s="80">
        <v>1392350</v>
      </c>
      <c r="F6" s="79">
        <v>1</v>
      </c>
      <c r="G6" s="79" t="s">
        <v>44</v>
      </c>
      <c r="H6" s="81" t="s">
        <v>41</v>
      </c>
      <c r="I6" s="81" t="s">
        <v>41</v>
      </c>
      <c r="J6" s="81" t="s">
        <v>41</v>
      </c>
      <c r="K6" s="81" t="s">
        <v>41</v>
      </c>
    </row>
    <row r="7" spans="1:11" x14ac:dyDescent="0.2">
      <c r="A7" s="79">
        <v>6</v>
      </c>
      <c r="B7" s="83"/>
      <c r="C7" s="83"/>
      <c r="D7" s="83"/>
      <c r="E7" s="84"/>
      <c r="F7" s="83"/>
      <c r="G7" s="83"/>
      <c r="H7" s="81"/>
      <c r="I7" s="81"/>
      <c r="J7" s="81"/>
      <c r="K7" s="81"/>
    </row>
    <row r="8" spans="1:11" x14ac:dyDescent="0.2">
      <c r="A8" s="79">
        <v>7</v>
      </c>
      <c r="B8" s="83"/>
      <c r="C8" s="83"/>
      <c r="D8" s="83"/>
      <c r="E8" s="84"/>
      <c r="F8" s="83"/>
      <c r="G8" s="83"/>
      <c r="H8" s="81"/>
      <c r="I8" s="81"/>
      <c r="J8" s="81"/>
      <c r="K8" s="81"/>
    </row>
    <row r="9" spans="1:11" x14ac:dyDescent="0.2">
      <c r="A9" s="79">
        <v>8</v>
      </c>
      <c r="B9" s="83"/>
      <c r="C9" s="83"/>
      <c r="D9" s="83"/>
      <c r="E9" s="84"/>
      <c r="F9" s="83"/>
      <c r="G9" s="83"/>
      <c r="H9" s="81"/>
      <c r="I9" s="81"/>
      <c r="J9" s="81"/>
      <c r="K9" s="81"/>
    </row>
    <row r="10" spans="1:11" x14ac:dyDescent="0.2">
      <c r="A10" s="79">
        <v>9</v>
      </c>
      <c r="B10" s="83"/>
      <c r="C10" s="83"/>
      <c r="D10" s="83"/>
      <c r="E10" s="84"/>
      <c r="F10" s="83"/>
      <c r="G10" s="83"/>
      <c r="H10" s="81"/>
      <c r="I10" s="81"/>
      <c r="J10" s="81"/>
      <c r="K10" s="81"/>
    </row>
    <row r="11" spans="1:11" x14ac:dyDescent="0.2">
      <c r="A11" s="79">
        <v>10</v>
      </c>
      <c r="B11" s="83"/>
      <c r="C11" s="83"/>
      <c r="D11" s="83"/>
      <c r="E11" s="84"/>
      <c r="F11" s="83"/>
      <c r="G11" s="83"/>
      <c r="H11" s="81"/>
      <c r="I11" s="81"/>
      <c r="J11" s="81"/>
      <c r="K11" s="81"/>
    </row>
    <row r="12" spans="1:11" x14ac:dyDescent="0.2">
      <c r="A12" s="79">
        <v>11</v>
      </c>
      <c r="B12" s="83"/>
      <c r="C12" s="83"/>
      <c r="D12" s="83"/>
      <c r="E12" s="84"/>
      <c r="F12" s="83"/>
      <c r="G12" s="83"/>
      <c r="H12" s="81"/>
      <c r="I12" s="81"/>
      <c r="J12" s="81"/>
      <c r="K12" s="81"/>
    </row>
    <row r="13" spans="1:11" x14ac:dyDescent="0.2">
      <c r="A13" s="79">
        <v>12</v>
      </c>
      <c r="B13" s="83"/>
      <c r="C13" s="83"/>
      <c r="D13" s="83"/>
      <c r="E13" s="84"/>
      <c r="F13" s="83"/>
      <c r="G13" s="83"/>
      <c r="H13" s="81"/>
      <c r="I13" s="81"/>
      <c r="J13" s="81"/>
      <c r="K13" s="81"/>
    </row>
    <row r="14" spans="1:11" x14ac:dyDescent="0.2">
      <c r="A14" s="79">
        <v>13</v>
      </c>
      <c r="B14" s="83"/>
      <c r="C14" s="83"/>
      <c r="D14" s="83"/>
      <c r="E14" s="84"/>
      <c r="F14" s="83"/>
      <c r="G14" s="83"/>
      <c r="H14" s="81"/>
      <c r="I14" s="81"/>
      <c r="J14" s="81"/>
      <c r="K14" s="81"/>
    </row>
    <row r="15" spans="1:11" x14ac:dyDescent="0.2">
      <c r="A15" s="79">
        <v>14</v>
      </c>
      <c r="B15" s="83"/>
      <c r="C15" s="83"/>
      <c r="D15" s="83"/>
      <c r="E15" s="84"/>
      <c r="F15" s="83"/>
      <c r="G15" s="83"/>
      <c r="H15" s="81"/>
      <c r="I15" s="81"/>
      <c r="J15" s="81"/>
      <c r="K15" s="81"/>
    </row>
    <row r="16" spans="1:11" x14ac:dyDescent="0.2">
      <c r="A16" s="79">
        <v>15</v>
      </c>
      <c r="B16" s="83"/>
      <c r="C16" s="83"/>
      <c r="D16" s="83"/>
      <c r="E16" s="84"/>
      <c r="F16" s="83"/>
      <c r="G16" s="83"/>
      <c r="H16" s="81"/>
      <c r="I16" s="81"/>
      <c r="J16" s="81"/>
      <c r="K16" s="81"/>
    </row>
    <row r="17" spans="1:11" x14ac:dyDescent="0.2">
      <c r="A17" s="79">
        <v>16</v>
      </c>
      <c r="B17" s="83"/>
      <c r="C17" s="83"/>
      <c r="D17" s="83"/>
      <c r="E17" s="84"/>
      <c r="F17" s="83"/>
      <c r="G17" s="83"/>
      <c r="H17" s="81"/>
      <c r="I17" s="81"/>
      <c r="J17" s="81"/>
      <c r="K17" s="81"/>
    </row>
    <row r="18" spans="1:11" x14ac:dyDescent="0.2">
      <c r="A18" s="79">
        <v>17</v>
      </c>
      <c r="B18" s="83"/>
      <c r="C18" s="83"/>
      <c r="D18" s="83"/>
      <c r="E18" s="84"/>
      <c r="F18" s="83"/>
      <c r="G18" s="83"/>
      <c r="H18" s="81"/>
      <c r="I18" s="81"/>
      <c r="J18" s="81"/>
      <c r="K18" s="81"/>
    </row>
    <row r="19" spans="1:11" x14ac:dyDescent="0.2">
      <c r="A19" s="79">
        <v>18</v>
      </c>
      <c r="B19" s="83"/>
      <c r="C19" s="83"/>
      <c r="D19" s="83"/>
      <c r="E19" s="84"/>
      <c r="F19" s="83"/>
      <c r="G19" s="83"/>
      <c r="H19" s="81"/>
      <c r="I19" s="81"/>
      <c r="J19" s="81"/>
      <c r="K19" s="81"/>
    </row>
    <row r="20" spans="1:11" x14ac:dyDescent="0.2">
      <c r="A20" s="79">
        <v>19</v>
      </c>
      <c r="B20" s="83"/>
      <c r="C20" s="83"/>
      <c r="D20" s="83"/>
      <c r="E20" s="84"/>
      <c r="F20" s="83"/>
      <c r="G20" s="83"/>
      <c r="H20" s="81"/>
      <c r="I20" s="81"/>
      <c r="J20" s="81"/>
      <c r="K20" s="81"/>
    </row>
    <row r="21" spans="1:11" x14ac:dyDescent="0.2">
      <c r="A21" s="79">
        <v>20</v>
      </c>
      <c r="B21" s="83"/>
      <c r="C21" s="83"/>
      <c r="D21" s="83"/>
      <c r="E21" s="84"/>
      <c r="F21" s="83"/>
      <c r="G21" s="83"/>
      <c r="H21" s="81"/>
      <c r="I21" s="81"/>
      <c r="J21" s="81"/>
      <c r="K21" s="81"/>
    </row>
    <row r="22" spans="1:11" x14ac:dyDescent="0.2">
      <c r="A22" s="79">
        <v>21</v>
      </c>
      <c r="B22" s="83"/>
      <c r="C22" s="83"/>
      <c r="D22" s="83"/>
      <c r="E22" s="84"/>
      <c r="F22" s="83"/>
      <c r="G22" s="83"/>
      <c r="H22" s="81"/>
      <c r="I22" s="81"/>
      <c r="J22" s="81"/>
      <c r="K22" s="81"/>
    </row>
    <row r="23" spans="1:11" x14ac:dyDescent="0.2">
      <c r="A23" s="79">
        <v>22</v>
      </c>
      <c r="B23" s="83"/>
      <c r="C23" s="83"/>
      <c r="D23" s="83"/>
      <c r="E23" s="84"/>
      <c r="F23" s="83"/>
      <c r="G23" s="83"/>
      <c r="H23" s="81"/>
      <c r="I23" s="81"/>
      <c r="J23" s="81"/>
      <c r="K23" s="81"/>
    </row>
    <row r="24" spans="1:11" x14ac:dyDescent="0.2">
      <c r="A24" s="79">
        <v>23</v>
      </c>
      <c r="B24" s="83"/>
      <c r="C24" s="83"/>
      <c r="D24" s="83"/>
      <c r="E24" s="84"/>
      <c r="F24" s="83"/>
      <c r="G24" s="83"/>
      <c r="H24" s="81"/>
      <c r="I24" s="81"/>
      <c r="J24" s="81"/>
      <c r="K24" s="81"/>
    </row>
    <row r="25" spans="1:11" x14ac:dyDescent="0.2">
      <c r="A25" s="79">
        <v>24</v>
      </c>
      <c r="B25" s="83"/>
      <c r="C25" s="83"/>
      <c r="D25" s="83"/>
      <c r="E25" s="84"/>
      <c r="F25" s="83"/>
      <c r="G25" s="83"/>
      <c r="H25" s="81"/>
      <c r="I25" s="81"/>
      <c r="J25" s="81"/>
      <c r="K25" s="81"/>
    </row>
    <row r="26" spans="1:11" x14ac:dyDescent="0.2">
      <c r="A26" s="79">
        <v>25</v>
      </c>
      <c r="B26" s="83"/>
      <c r="C26" s="83"/>
      <c r="D26" s="83"/>
      <c r="E26" s="84"/>
      <c r="F26" s="83"/>
      <c r="G26" s="83"/>
      <c r="H26" s="81"/>
      <c r="I26" s="81"/>
      <c r="J26" s="81"/>
      <c r="K26" s="81"/>
    </row>
    <row r="27" spans="1:11" x14ac:dyDescent="0.2">
      <c r="A27" s="79">
        <v>26</v>
      </c>
      <c r="B27" s="83"/>
      <c r="C27" s="83"/>
      <c r="D27" s="83"/>
      <c r="E27" s="84"/>
      <c r="F27" s="83"/>
      <c r="G27" s="83"/>
      <c r="H27" s="81"/>
      <c r="I27" s="81"/>
      <c r="J27" s="81"/>
      <c r="K27" s="81"/>
    </row>
    <row r="28" spans="1:11" x14ac:dyDescent="0.2">
      <c r="A28" s="79">
        <v>27</v>
      </c>
      <c r="B28" s="83"/>
      <c r="C28" s="83"/>
      <c r="D28" s="83"/>
      <c r="E28" s="84"/>
      <c r="F28" s="83"/>
      <c r="G28" s="83"/>
      <c r="H28" s="81"/>
      <c r="I28" s="81"/>
      <c r="J28" s="81"/>
      <c r="K28" s="81"/>
    </row>
    <row r="29" spans="1:11" x14ac:dyDescent="0.2">
      <c r="A29" s="79">
        <v>28</v>
      </c>
      <c r="B29" s="83"/>
      <c r="C29" s="83"/>
      <c r="D29" s="83"/>
      <c r="E29" s="84"/>
      <c r="F29" s="83"/>
      <c r="G29" s="83"/>
      <c r="H29" s="81"/>
      <c r="I29" s="81"/>
      <c r="J29" s="81"/>
      <c r="K29" s="81"/>
    </row>
    <row r="30" spans="1:11" x14ac:dyDescent="0.2">
      <c r="A30" s="79">
        <v>29</v>
      </c>
      <c r="B30" s="83"/>
      <c r="C30" s="83"/>
      <c r="D30" s="83"/>
      <c r="E30" s="84"/>
      <c r="F30" s="83"/>
      <c r="G30" s="83"/>
      <c r="H30" s="81"/>
      <c r="I30" s="81"/>
      <c r="J30" s="81"/>
      <c r="K30" s="81"/>
    </row>
    <row r="31" spans="1:11" x14ac:dyDescent="0.2">
      <c r="A31" s="79">
        <v>30</v>
      </c>
      <c r="B31" s="83"/>
      <c r="C31" s="83"/>
      <c r="D31" s="83"/>
      <c r="E31" s="84"/>
      <c r="F31" s="83"/>
      <c r="G31" s="83"/>
      <c r="H31" s="81"/>
      <c r="I31" s="81"/>
      <c r="J31" s="81"/>
      <c r="K31" s="81"/>
    </row>
    <row r="32" spans="1:11" x14ac:dyDescent="0.2">
      <c r="A32" s="79">
        <v>31</v>
      </c>
      <c r="B32" s="83"/>
      <c r="C32" s="83"/>
      <c r="D32" s="83"/>
      <c r="E32" s="84"/>
      <c r="F32" s="83"/>
      <c r="G32" s="83"/>
      <c r="H32" s="81"/>
      <c r="I32" s="81"/>
      <c r="J32" s="81"/>
      <c r="K32" s="81"/>
    </row>
    <row r="33" spans="1:11" x14ac:dyDescent="0.2">
      <c r="A33" s="79">
        <v>32</v>
      </c>
      <c r="B33" s="83"/>
      <c r="C33" s="83"/>
      <c r="D33" s="83"/>
      <c r="E33" s="84"/>
      <c r="F33" s="83"/>
      <c r="G33" s="83"/>
      <c r="H33" s="81"/>
      <c r="I33" s="81"/>
      <c r="J33" s="81"/>
      <c r="K33" s="81"/>
    </row>
    <row r="34" spans="1:11" x14ac:dyDescent="0.2">
      <c r="A34" s="79">
        <v>33</v>
      </c>
      <c r="B34" s="83"/>
      <c r="C34" s="83"/>
      <c r="D34" s="83"/>
      <c r="E34" s="84"/>
      <c r="F34" s="83"/>
      <c r="G34" s="83"/>
      <c r="H34" s="81"/>
      <c r="I34" s="81"/>
      <c r="J34" s="81"/>
      <c r="K34" s="81"/>
    </row>
    <row r="35" spans="1:11" x14ac:dyDescent="0.2">
      <c r="A35" s="79">
        <v>34</v>
      </c>
      <c r="B35" s="83"/>
      <c r="C35" s="83"/>
      <c r="D35" s="83"/>
      <c r="E35" s="84"/>
      <c r="F35" s="83"/>
      <c r="G35" s="83"/>
      <c r="H35" s="81"/>
      <c r="I35" s="81"/>
      <c r="J35" s="81"/>
      <c r="K35" s="81"/>
    </row>
    <row r="36" spans="1:11" x14ac:dyDescent="0.2">
      <c r="A36" s="79">
        <v>35</v>
      </c>
      <c r="B36" s="83"/>
      <c r="C36" s="83"/>
      <c r="D36" s="83"/>
      <c r="E36" s="84"/>
      <c r="F36" s="83"/>
      <c r="G36" s="83"/>
      <c r="H36" s="81"/>
      <c r="I36" s="81"/>
      <c r="J36" s="81"/>
      <c r="K36" s="81"/>
    </row>
    <row r="37" spans="1:11" x14ac:dyDescent="0.2">
      <c r="A37" s="79">
        <v>36</v>
      </c>
      <c r="B37" s="83"/>
      <c r="C37" s="83"/>
      <c r="D37" s="83"/>
      <c r="E37" s="84"/>
      <c r="F37" s="83"/>
      <c r="G37" s="83"/>
      <c r="H37" s="81"/>
      <c r="I37" s="81"/>
      <c r="J37" s="81"/>
      <c r="K37" s="81"/>
    </row>
    <row r="38" spans="1:11" x14ac:dyDescent="0.2">
      <c r="A38" s="79">
        <v>37</v>
      </c>
      <c r="B38" s="83"/>
      <c r="C38" s="83"/>
      <c r="D38" s="83"/>
      <c r="E38" s="84"/>
      <c r="F38" s="83"/>
      <c r="G38" s="83"/>
      <c r="H38" s="81"/>
      <c r="I38" s="81"/>
      <c r="J38" s="81"/>
      <c r="K38" s="81"/>
    </row>
    <row r="39" spans="1:11" x14ac:dyDescent="0.2">
      <c r="A39" s="79">
        <v>38</v>
      </c>
      <c r="B39" s="83"/>
      <c r="C39" s="83"/>
      <c r="D39" s="83"/>
      <c r="E39" s="84"/>
      <c r="F39" s="83"/>
      <c r="G39" s="83"/>
      <c r="H39" s="81"/>
      <c r="I39" s="81"/>
      <c r="J39" s="81"/>
      <c r="K39" s="81"/>
    </row>
    <row r="40" spans="1:11" x14ac:dyDescent="0.2">
      <c r="A40" s="79">
        <v>39</v>
      </c>
      <c r="B40" s="83"/>
      <c r="C40" s="83"/>
      <c r="D40" s="83"/>
      <c r="E40" s="84"/>
      <c r="F40" s="83"/>
      <c r="G40" s="83"/>
      <c r="H40" s="81"/>
      <c r="I40" s="81"/>
      <c r="J40" s="81"/>
      <c r="K40" s="81"/>
    </row>
    <row r="41" spans="1:11" x14ac:dyDescent="0.2">
      <c r="A41" s="79">
        <v>40</v>
      </c>
      <c r="B41" s="83"/>
      <c r="C41" s="83"/>
      <c r="D41" s="83"/>
      <c r="E41" s="84"/>
      <c r="F41" s="83"/>
      <c r="G41" s="83"/>
      <c r="H41" s="81"/>
      <c r="I41" s="81"/>
      <c r="J41" s="81"/>
      <c r="K41" s="81"/>
    </row>
    <row r="42" spans="1:11" x14ac:dyDescent="0.2">
      <c r="A42" s="79">
        <v>41</v>
      </c>
      <c r="B42" s="83"/>
      <c r="C42" s="83"/>
      <c r="D42" s="83"/>
      <c r="E42" s="84"/>
      <c r="F42" s="83"/>
      <c r="G42" s="83"/>
      <c r="H42" s="81"/>
      <c r="I42" s="81"/>
      <c r="J42" s="81"/>
      <c r="K42" s="81"/>
    </row>
    <row r="43" spans="1:11" x14ac:dyDescent="0.2">
      <c r="A43" s="79">
        <v>42</v>
      </c>
      <c r="B43" s="83"/>
      <c r="C43" s="83"/>
      <c r="D43" s="83"/>
      <c r="E43" s="84"/>
      <c r="F43" s="83"/>
      <c r="G43" s="83"/>
      <c r="H43" s="81"/>
      <c r="I43" s="81"/>
      <c r="J43" s="81"/>
      <c r="K43" s="81"/>
    </row>
    <row r="44" spans="1:11" x14ac:dyDescent="0.2">
      <c r="A44" s="79">
        <v>43</v>
      </c>
      <c r="B44" s="83"/>
      <c r="C44" s="83"/>
      <c r="D44" s="83"/>
      <c r="E44" s="84"/>
      <c r="F44" s="83"/>
      <c r="G44" s="83"/>
      <c r="H44" s="81"/>
      <c r="I44" s="81"/>
      <c r="J44" s="81"/>
      <c r="K44" s="81"/>
    </row>
    <row r="45" spans="1:11" x14ac:dyDescent="0.2">
      <c r="A45" s="79">
        <v>44</v>
      </c>
      <c r="B45" s="83"/>
      <c r="C45" s="83"/>
      <c r="D45" s="83"/>
      <c r="E45" s="84"/>
      <c r="F45" s="83"/>
      <c r="G45" s="83"/>
      <c r="H45" s="81"/>
      <c r="I45" s="81"/>
      <c r="J45" s="81"/>
      <c r="K45" s="81"/>
    </row>
    <row r="46" spans="1:11" x14ac:dyDescent="0.2">
      <c r="A46" s="79">
        <v>45</v>
      </c>
      <c r="B46" s="83"/>
      <c r="C46" s="83"/>
      <c r="D46" s="83"/>
      <c r="E46" s="84"/>
      <c r="F46" s="83"/>
      <c r="G46" s="83"/>
      <c r="H46" s="81"/>
      <c r="I46" s="81"/>
      <c r="J46" s="81"/>
      <c r="K46" s="81"/>
    </row>
    <row r="47" spans="1:11" x14ac:dyDescent="0.2">
      <c r="A47" s="79">
        <v>46</v>
      </c>
      <c r="B47" s="83"/>
      <c r="C47" s="83"/>
      <c r="D47" s="83"/>
      <c r="E47" s="84"/>
      <c r="F47" s="83"/>
      <c r="G47" s="83"/>
      <c r="H47" s="81"/>
      <c r="I47" s="81"/>
      <c r="J47" s="81"/>
      <c r="K47" s="81"/>
    </row>
    <row r="48" spans="1:11" x14ac:dyDescent="0.2">
      <c r="A48" s="79">
        <v>47</v>
      </c>
      <c r="B48" s="83"/>
      <c r="C48" s="83"/>
      <c r="D48" s="83"/>
      <c r="E48" s="84"/>
      <c r="F48" s="83"/>
      <c r="G48" s="83"/>
      <c r="H48" s="81"/>
      <c r="I48" s="81"/>
      <c r="J48" s="81"/>
      <c r="K48" s="81"/>
    </row>
    <row r="49" spans="1:11" x14ac:dyDescent="0.2">
      <c r="A49" s="79">
        <v>48</v>
      </c>
      <c r="B49" s="83"/>
      <c r="C49" s="83"/>
      <c r="D49" s="83"/>
      <c r="E49" s="84"/>
      <c r="F49" s="83"/>
      <c r="G49" s="83"/>
      <c r="H49" s="81"/>
      <c r="I49" s="81"/>
      <c r="J49" s="81"/>
      <c r="K49" s="81"/>
    </row>
    <row r="50" spans="1:11" x14ac:dyDescent="0.2">
      <c r="A50" s="79">
        <v>49</v>
      </c>
      <c r="B50" s="83"/>
      <c r="C50" s="83"/>
      <c r="D50" s="83"/>
      <c r="E50" s="84"/>
      <c r="F50" s="83"/>
      <c r="G50" s="83"/>
      <c r="H50" s="81"/>
      <c r="I50" s="81"/>
      <c r="J50" s="81"/>
      <c r="K50" s="81"/>
    </row>
    <row r="51" spans="1:11" x14ac:dyDescent="0.2">
      <c r="A51" s="79">
        <v>50</v>
      </c>
      <c r="B51" s="83"/>
      <c r="C51" s="83"/>
      <c r="D51" s="83"/>
      <c r="E51" s="84"/>
      <c r="F51" s="83"/>
      <c r="G51" s="83"/>
      <c r="H51" s="81"/>
      <c r="I51" s="81"/>
      <c r="J51" s="81"/>
      <c r="K51" s="81"/>
    </row>
    <row r="52" spans="1:11" x14ac:dyDescent="0.2">
      <c r="A52" s="79">
        <v>51</v>
      </c>
      <c r="B52" s="83"/>
      <c r="C52" s="83"/>
      <c r="D52" s="83"/>
      <c r="E52" s="84"/>
      <c r="F52" s="83"/>
      <c r="G52" s="83"/>
      <c r="H52" s="81"/>
      <c r="I52" s="81"/>
      <c r="J52" s="81"/>
      <c r="K52" s="81"/>
    </row>
    <row r="53" spans="1:11" x14ac:dyDescent="0.2">
      <c r="A53" s="79">
        <v>52</v>
      </c>
      <c r="B53" s="83"/>
      <c r="C53" s="83"/>
      <c r="D53" s="83"/>
      <c r="E53" s="84"/>
      <c r="F53" s="83"/>
      <c r="G53" s="83"/>
      <c r="H53" s="81"/>
      <c r="I53" s="81"/>
      <c r="J53" s="81"/>
      <c r="K53" s="81"/>
    </row>
    <row r="54" spans="1:11" x14ac:dyDescent="0.2">
      <c r="A54" s="79">
        <v>53</v>
      </c>
      <c r="B54" s="83"/>
      <c r="C54" s="83"/>
      <c r="D54" s="83"/>
      <c r="E54" s="84"/>
      <c r="F54" s="83"/>
      <c r="G54" s="83"/>
      <c r="H54" s="81"/>
      <c r="I54" s="81"/>
      <c r="J54" s="81"/>
      <c r="K54" s="81"/>
    </row>
    <row r="55" spans="1:11" x14ac:dyDescent="0.2">
      <c r="A55" s="79">
        <v>54</v>
      </c>
      <c r="B55" s="83"/>
      <c r="C55" s="83"/>
      <c r="D55" s="83"/>
      <c r="E55" s="84"/>
      <c r="F55" s="83"/>
      <c r="G55" s="83"/>
      <c r="H55" s="81"/>
      <c r="I55" s="81"/>
      <c r="J55" s="81"/>
      <c r="K55" s="81"/>
    </row>
    <row r="56" spans="1:11" x14ac:dyDescent="0.2">
      <c r="A56" s="79">
        <v>55</v>
      </c>
      <c r="B56" s="83"/>
      <c r="C56" s="83"/>
      <c r="D56" s="83"/>
      <c r="E56" s="84"/>
      <c r="F56" s="83"/>
      <c r="G56" s="83"/>
      <c r="H56" s="81"/>
      <c r="I56" s="81"/>
      <c r="J56" s="81"/>
      <c r="K56" s="81"/>
    </row>
    <row r="57" spans="1:11" x14ac:dyDescent="0.2">
      <c r="A57" s="79">
        <v>56</v>
      </c>
      <c r="B57" s="83"/>
      <c r="C57" s="83"/>
      <c r="D57" s="83"/>
      <c r="E57" s="84"/>
      <c r="F57" s="83"/>
      <c r="G57" s="83"/>
      <c r="H57" s="81"/>
      <c r="I57" s="81"/>
      <c r="J57" s="81"/>
      <c r="K57" s="81"/>
    </row>
    <row r="58" spans="1:11" x14ac:dyDescent="0.2">
      <c r="A58" s="79">
        <v>57</v>
      </c>
      <c r="B58" s="83"/>
      <c r="C58" s="83"/>
      <c r="D58" s="83"/>
      <c r="E58" s="84"/>
      <c r="F58" s="83"/>
      <c r="G58" s="83"/>
      <c r="H58" s="81"/>
      <c r="I58" s="81"/>
      <c r="J58" s="81"/>
      <c r="K58" s="81"/>
    </row>
    <row r="59" spans="1:11" x14ac:dyDescent="0.2">
      <c r="A59" s="79">
        <v>58</v>
      </c>
      <c r="B59" s="83"/>
      <c r="C59" s="83"/>
      <c r="D59" s="83"/>
      <c r="E59" s="84"/>
      <c r="F59" s="83"/>
      <c r="G59" s="83"/>
      <c r="H59" s="81"/>
      <c r="I59" s="81"/>
      <c r="J59" s="81"/>
      <c r="K59" s="81"/>
    </row>
    <row r="60" spans="1:11" x14ac:dyDescent="0.2">
      <c r="A60" s="79">
        <v>59</v>
      </c>
      <c r="B60" s="83"/>
      <c r="C60" s="83"/>
      <c r="D60" s="83"/>
      <c r="E60" s="84"/>
      <c r="F60" s="83"/>
      <c r="G60" s="83"/>
      <c r="H60" s="81"/>
      <c r="I60" s="81"/>
      <c r="J60" s="81"/>
      <c r="K60" s="81"/>
    </row>
    <row r="61" spans="1:11" x14ac:dyDescent="0.2">
      <c r="A61" s="79">
        <v>60</v>
      </c>
      <c r="B61" s="83"/>
      <c r="C61" s="83"/>
      <c r="D61" s="83"/>
      <c r="E61" s="84"/>
      <c r="F61" s="83"/>
      <c r="G61" s="83"/>
      <c r="H61" s="81"/>
      <c r="I61" s="81"/>
      <c r="J61" s="81"/>
      <c r="K61" s="81"/>
    </row>
    <row r="62" spans="1:11" x14ac:dyDescent="0.2">
      <c r="A62" s="79">
        <v>61</v>
      </c>
      <c r="B62" s="83"/>
      <c r="C62" s="83"/>
      <c r="D62" s="83"/>
      <c r="E62" s="84"/>
      <c r="F62" s="83"/>
      <c r="G62" s="83"/>
      <c r="H62" s="81"/>
      <c r="I62" s="81"/>
      <c r="J62" s="81"/>
      <c r="K62" s="81"/>
    </row>
    <row r="63" spans="1:11" x14ac:dyDescent="0.2">
      <c r="A63" s="79">
        <v>62</v>
      </c>
      <c r="B63" s="83"/>
      <c r="C63" s="83"/>
      <c r="D63" s="83"/>
      <c r="E63" s="84"/>
      <c r="F63" s="83"/>
      <c r="G63" s="83"/>
      <c r="H63" s="81"/>
      <c r="I63" s="81"/>
      <c r="J63" s="81"/>
      <c r="K63" s="81"/>
    </row>
    <row r="64" spans="1:11" x14ac:dyDescent="0.2">
      <c r="A64" s="79">
        <v>63</v>
      </c>
      <c r="B64" s="83"/>
      <c r="C64" s="83"/>
      <c r="D64" s="83"/>
      <c r="E64" s="84"/>
      <c r="F64" s="83"/>
      <c r="G64" s="83"/>
      <c r="H64" s="81"/>
      <c r="I64" s="81"/>
      <c r="J64" s="81"/>
      <c r="K64" s="81"/>
    </row>
    <row r="65" spans="1:11" x14ac:dyDescent="0.2">
      <c r="A65" s="79">
        <v>64</v>
      </c>
      <c r="B65" s="83"/>
      <c r="C65" s="83"/>
      <c r="D65" s="83"/>
      <c r="E65" s="84"/>
      <c r="F65" s="83"/>
      <c r="G65" s="83"/>
      <c r="H65" s="81"/>
      <c r="I65" s="81"/>
      <c r="J65" s="81"/>
      <c r="K65" s="81"/>
    </row>
    <row r="66" spans="1:11" x14ac:dyDescent="0.2">
      <c r="A66" s="79">
        <v>65</v>
      </c>
      <c r="B66" s="83"/>
      <c r="C66" s="83"/>
      <c r="D66" s="83"/>
      <c r="E66" s="84"/>
      <c r="F66" s="83"/>
      <c r="G66" s="83"/>
      <c r="H66" s="81"/>
      <c r="I66" s="81"/>
      <c r="J66" s="81"/>
      <c r="K66" s="81"/>
    </row>
    <row r="67" spans="1:11" x14ac:dyDescent="0.2">
      <c r="A67" s="79">
        <v>66</v>
      </c>
      <c r="B67" s="83"/>
      <c r="C67" s="83"/>
      <c r="D67" s="83"/>
      <c r="E67" s="84"/>
      <c r="F67" s="83"/>
      <c r="G67" s="83"/>
      <c r="H67" s="81"/>
      <c r="I67" s="81"/>
      <c r="J67" s="81"/>
      <c r="K67" s="81"/>
    </row>
    <row r="68" spans="1:11" x14ac:dyDescent="0.2">
      <c r="A68" s="79">
        <v>67</v>
      </c>
      <c r="B68" s="83"/>
      <c r="C68" s="83"/>
      <c r="D68" s="83"/>
      <c r="E68" s="84"/>
      <c r="F68" s="83"/>
      <c r="G68" s="83"/>
      <c r="H68" s="81"/>
      <c r="I68" s="81"/>
      <c r="J68" s="81"/>
      <c r="K68" s="81"/>
    </row>
    <row r="69" spans="1:11" x14ac:dyDescent="0.2">
      <c r="A69" s="79">
        <v>68</v>
      </c>
      <c r="B69" s="83"/>
      <c r="C69" s="83"/>
      <c r="D69" s="83"/>
      <c r="E69" s="84"/>
      <c r="F69" s="83"/>
      <c r="G69" s="83"/>
      <c r="H69" s="81"/>
      <c r="I69" s="81"/>
      <c r="J69" s="81"/>
      <c r="K69" s="81"/>
    </row>
    <row r="70" spans="1:11" x14ac:dyDescent="0.2">
      <c r="A70" s="79">
        <v>69</v>
      </c>
      <c r="B70" s="83"/>
      <c r="C70" s="83"/>
      <c r="D70" s="83"/>
      <c r="E70" s="84"/>
      <c r="F70" s="83"/>
      <c r="G70" s="83"/>
      <c r="H70" s="81"/>
      <c r="I70" s="81"/>
      <c r="J70" s="81"/>
      <c r="K70" s="81"/>
    </row>
    <row r="71" spans="1:11" x14ac:dyDescent="0.2">
      <c r="A71" s="79">
        <v>70</v>
      </c>
      <c r="B71" s="83"/>
      <c r="C71" s="83"/>
      <c r="D71" s="83"/>
      <c r="E71" s="84"/>
      <c r="F71" s="83"/>
      <c r="G71" s="83"/>
      <c r="H71" s="81"/>
      <c r="I71" s="81"/>
      <c r="J71" s="81"/>
      <c r="K71" s="81"/>
    </row>
    <row r="72" spans="1:11" x14ac:dyDescent="0.2">
      <c r="A72" s="79">
        <v>71</v>
      </c>
      <c r="B72" s="83"/>
      <c r="C72" s="83"/>
      <c r="D72" s="83"/>
      <c r="E72" s="84"/>
      <c r="F72" s="83"/>
      <c r="G72" s="83"/>
      <c r="H72" s="81"/>
      <c r="I72" s="81"/>
      <c r="J72" s="81"/>
      <c r="K72" s="81"/>
    </row>
    <row r="73" spans="1:11" x14ac:dyDescent="0.2">
      <c r="A73" s="79">
        <v>72</v>
      </c>
      <c r="B73" s="83"/>
      <c r="C73" s="83"/>
      <c r="D73" s="83"/>
      <c r="E73" s="84"/>
      <c r="F73" s="83"/>
      <c r="G73" s="83"/>
      <c r="H73" s="81"/>
      <c r="I73" s="81"/>
      <c r="J73" s="81"/>
      <c r="K73" s="81"/>
    </row>
    <row r="74" spans="1:11" x14ac:dyDescent="0.2">
      <c r="A74" s="79">
        <v>73</v>
      </c>
      <c r="B74" s="83"/>
      <c r="C74" s="83"/>
      <c r="D74" s="83"/>
      <c r="E74" s="84"/>
      <c r="F74" s="83"/>
      <c r="G74" s="83"/>
      <c r="H74" s="81"/>
      <c r="I74" s="81"/>
      <c r="J74" s="81"/>
      <c r="K74" s="81"/>
    </row>
    <row r="75" spans="1:11" x14ac:dyDescent="0.2">
      <c r="A75" s="79">
        <v>74</v>
      </c>
      <c r="B75" s="83"/>
      <c r="C75" s="83"/>
      <c r="D75" s="83"/>
      <c r="E75" s="84"/>
      <c r="F75" s="83"/>
      <c r="G75" s="83"/>
      <c r="H75" s="81"/>
      <c r="I75" s="81"/>
      <c r="J75" s="81"/>
      <c r="K75" s="81"/>
    </row>
    <row r="76" spans="1:11" x14ac:dyDescent="0.2">
      <c r="A76" s="79">
        <v>75</v>
      </c>
      <c r="B76" s="83"/>
      <c r="C76" s="83"/>
      <c r="D76" s="83"/>
      <c r="E76" s="84"/>
      <c r="F76" s="83"/>
      <c r="G76" s="83"/>
      <c r="H76" s="81"/>
      <c r="I76" s="81"/>
      <c r="J76" s="81"/>
      <c r="K76" s="81"/>
    </row>
    <row r="77" spans="1:11" x14ac:dyDescent="0.2">
      <c r="A77" s="79">
        <v>76</v>
      </c>
      <c r="B77" s="83"/>
      <c r="C77" s="83"/>
      <c r="D77" s="83"/>
      <c r="E77" s="84"/>
      <c r="F77" s="83"/>
      <c r="G77" s="83"/>
      <c r="H77" s="81"/>
      <c r="I77" s="81"/>
      <c r="J77" s="81"/>
      <c r="K77" s="81"/>
    </row>
    <row r="78" spans="1:11" x14ac:dyDescent="0.2">
      <c r="A78" s="79">
        <v>77</v>
      </c>
      <c r="B78" s="83"/>
      <c r="C78" s="83"/>
      <c r="D78" s="83"/>
      <c r="E78" s="84"/>
      <c r="F78" s="83"/>
      <c r="G78" s="83"/>
      <c r="H78" s="81"/>
      <c r="I78" s="81"/>
      <c r="J78" s="81"/>
      <c r="K78" s="81"/>
    </row>
    <row r="79" spans="1:11" x14ac:dyDescent="0.2">
      <c r="A79" s="79">
        <v>78</v>
      </c>
      <c r="B79" s="83"/>
      <c r="C79" s="83"/>
      <c r="D79" s="83"/>
      <c r="E79" s="84"/>
      <c r="F79" s="83"/>
      <c r="G79" s="83"/>
      <c r="H79" s="81"/>
      <c r="I79" s="81"/>
      <c r="J79" s="81"/>
      <c r="K79" s="81"/>
    </row>
    <row r="80" spans="1:11" x14ac:dyDescent="0.2">
      <c r="A80" s="79">
        <v>79</v>
      </c>
      <c r="B80" s="83"/>
      <c r="C80" s="83"/>
      <c r="D80" s="83"/>
      <c r="E80" s="84"/>
      <c r="F80" s="83"/>
      <c r="G80" s="83"/>
      <c r="H80" s="81"/>
      <c r="I80" s="81"/>
      <c r="J80" s="81"/>
      <c r="K80" s="81"/>
    </row>
    <row r="81" spans="1:11" x14ac:dyDescent="0.2">
      <c r="A81" s="79">
        <v>80</v>
      </c>
      <c r="B81" s="83"/>
      <c r="C81" s="83"/>
      <c r="D81" s="83"/>
      <c r="E81" s="84"/>
      <c r="F81" s="83"/>
      <c r="G81" s="83"/>
      <c r="H81" s="81"/>
      <c r="I81" s="81"/>
      <c r="J81" s="81"/>
      <c r="K81" s="81"/>
    </row>
    <row r="82" spans="1:11" x14ac:dyDescent="0.2">
      <c r="A82" s="79">
        <v>81</v>
      </c>
      <c r="B82" s="83"/>
      <c r="C82" s="83"/>
      <c r="D82" s="83"/>
      <c r="E82" s="84"/>
      <c r="F82" s="83"/>
      <c r="G82" s="83"/>
      <c r="H82" s="81"/>
      <c r="I82" s="81"/>
      <c r="J82" s="81"/>
      <c r="K82" s="81"/>
    </row>
    <row r="83" spans="1:11" x14ac:dyDescent="0.2">
      <c r="A83" s="79">
        <v>82</v>
      </c>
      <c r="B83" s="83"/>
      <c r="C83" s="83"/>
      <c r="D83" s="83"/>
      <c r="E83" s="84"/>
      <c r="F83" s="83"/>
      <c r="G83" s="83"/>
      <c r="H83" s="81"/>
      <c r="I83" s="81"/>
      <c r="J83" s="81"/>
      <c r="K83" s="81"/>
    </row>
    <row r="84" spans="1:11" x14ac:dyDescent="0.2">
      <c r="A84" s="79">
        <v>83</v>
      </c>
      <c r="B84" s="83"/>
      <c r="C84" s="83"/>
      <c r="D84" s="83"/>
      <c r="E84" s="84"/>
      <c r="F84" s="83"/>
      <c r="G84" s="83"/>
      <c r="H84" s="81"/>
      <c r="I84" s="81"/>
      <c r="J84" s="81"/>
      <c r="K84" s="81"/>
    </row>
    <row r="85" spans="1:11" x14ac:dyDescent="0.2">
      <c r="A85" s="79">
        <v>84</v>
      </c>
      <c r="B85" s="83"/>
      <c r="C85" s="83"/>
      <c r="D85" s="83"/>
      <c r="E85" s="84"/>
      <c r="F85" s="83"/>
      <c r="G85" s="83"/>
      <c r="H85" s="81"/>
      <c r="I85" s="81"/>
      <c r="J85" s="81"/>
      <c r="K85" s="81"/>
    </row>
    <row r="86" spans="1:11" x14ac:dyDescent="0.2">
      <c r="A86" s="79">
        <v>85</v>
      </c>
      <c r="B86" s="83"/>
      <c r="C86" s="83"/>
      <c r="D86" s="83"/>
      <c r="E86" s="84"/>
      <c r="F86" s="83"/>
      <c r="G86" s="83"/>
      <c r="H86" s="81"/>
      <c r="I86" s="81"/>
      <c r="J86" s="81"/>
      <c r="K86" s="81"/>
    </row>
    <row r="87" spans="1:11" x14ac:dyDescent="0.2">
      <c r="A87" s="79">
        <v>86</v>
      </c>
      <c r="B87" s="83"/>
      <c r="C87" s="83"/>
      <c r="D87" s="83"/>
      <c r="E87" s="84"/>
      <c r="F87" s="83"/>
      <c r="G87" s="83"/>
      <c r="H87" s="81"/>
      <c r="I87" s="81"/>
      <c r="J87" s="81"/>
      <c r="K87" s="81"/>
    </row>
    <row r="88" spans="1:11" x14ac:dyDescent="0.2">
      <c r="A88" s="79">
        <v>87</v>
      </c>
      <c r="B88" s="83"/>
      <c r="C88" s="83"/>
      <c r="D88" s="83"/>
      <c r="E88" s="84"/>
      <c r="F88" s="83"/>
      <c r="G88" s="83"/>
      <c r="H88" s="81"/>
      <c r="I88" s="81"/>
      <c r="J88" s="81"/>
      <c r="K88" s="81"/>
    </row>
    <row r="89" spans="1:11" x14ac:dyDescent="0.2">
      <c r="A89" s="79">
        <v>88</v>
      </c>
      <c r="B89" s="83"/>
      <c r="C89" s="83"/>
      <c r="D89" s="83"/>
      <c r="E89" s="84"/>
      <c r="F89" s="83"/>
      <c r="G89" s="83"/>
      <c r="H89" s="81"/>
      <c r="I89" s="81"/>
      <c r="J89" s="81"/>
      <c r="K89" s="81"/>
    </row>
    <row r="90" spans="1:11" x14ac:dyDescent="0.2">
      <c r="A90" s="79">
        <v>89</v>
      </c>
      <c r="B90" s="83"/>
      <c r="C90" s="83"/>
      <c r="D90" s="83"/>
      <c r="E90" s="84"/>
      <c r="F90" s="83"/>
      <c r="G90" s="83"/>
      <c r="H90" s="81"/>
      <c r="I90" s="81"/>
      <c r="J90" s="81"/>
      <c r="K90" s="81"/>
    </row>
    <row r="91" spans="1:11" x14ac:dyDescent="0.2">
      <c r="A91" s="79">
        <v>90</v>
      </c>
      <c r="B91" s="83"/>
      <c r="C91" s="83"/>
      <c r="D91" s="83"/>
      <c r="E91" s="84"/>
      <c r="F91" s="83"/>
      <c r="G91" s="83"/>
      <c r="H91" s="81"/>
      <c r="I91" s="81"/>
      <c r="J91" s="81"/>
      <c r="K91" s="81"/>
    </row>
    <row r="92" spans="1:11" x14ac:dyDescent="0.2">
      <c r="A92" s="79">
        <v>91</v>
      </c>
      <c r="B92" s="83"/>
      <c r="C92" s="83"/>
      <c r="D92" s="83"/>
      <c r="E92" s="84"/>
      <c r="F92" s="83"/>
      <c r="G92" s="83"/>
      <c r="H92" s="81"/>
      <c r="I92" s="81"/>
      <c r="J92" s="81"/>
      <c r="K92" s="81"/>
    </row>
    <row r="93" spans="1:11" x14ac:dyDescent="0.2">
      <c r="A93" s="79">
        <v>92</v>
      </c>
      <c r="B93" s="83"/>
      <c r="C93" s="83"/>
      <c r="D93" s="83"/>
      <c r="E93" s="84"/>
      <c r="F93" s="83"/>
      <c r="G93" s="83"/>
      <c r="H93" s="81"/>
      <c r="I93" s="81"/>
      <c r="J93" s="81"/>
      <c r="K93" s="81"/>
    </row>
    <row r="94" spans="1:11" x14ac:dyDescent="0.2">
      <c r="A94" s="79">
        <v>93</v>
      </c>
      <c r="B94" s="83"/>
      <c r="C94" s="83"/>
      <c r="D94" s="83"/>
      <c r="E94" s="84"/>
      <c r="F94" s="83"/>
      <c r="G94" s="83"/>
      <c r="H94" s="81"/>
      <c r="I94" s="81"/>
      <c r="J94" s="81"/>
      <c r="K94" s="81"/>
    </row>
    <row r="95" spans="1:11" x14ac:dyDescent="0.2">
      <c r="A95" s="79">
        <v>94</v>
      </c>
      <c r="B95" s="83"/>
      <c r="C95" s="83"/>
      <c r="D95" s="83"/>
      <c r="E95" s="84"/>
      <c r="F95" s="83"/>
      <c r="G95" s="83"/>
      <c r="H95" s="81"/>
      <c r="I95" s="81"/>
      <c r="J95" s="81"/>
      <c r="K95" s="81"/>
    </row>
    <row r="96" spans="1:11" x14ac:dyDescent="0.2">
      <c r="A96" s="79">
        <v>95</v>
      </c>
      <c r="B96" s="83"/>
      <c r="C96" s="83"/>
      <c r="D96" s="83"/>
      <c r="E96" s="84"/>
      <c r="F96" s="83"/>
      <c r="G96" s="83"/>
      <c r="H96" s="81"/>
      <c r="I96" s="81"/>
      <c r="J96" s="81"/>
      <c r="K96" s="81"/>
    </row>
    <row r="97" spans="1:11" x14ac:dyDescent="0.2">
      <c r="A97" s="79">
        <v>96</v>
      </c>
      <c r="B97" s="83"/>
      <c r="C97" s="83"/>
      <c r="D97" s="83"/>
      <c r="E97" s="84"/>
      <c r="F97" s="83"/>
      <c r="G97" s="83"/>
      <c r="H97" s="81"/>
      <c r="I97" s="81"/>
      <c r="J97" s="81"/>
      <c r="K97" s="81"/>
    </row>
    <row r="98" spans="1:11" x14ac:dyDescent="0.2">
      <c r="A98" s="79">
        <v>97</v>
      </c>
      <c r="B98" s="83"/>
      <c r="C98" s="83"/>
      <c r="D98" s="83"/>
      <c r="E98" s="84"/>
      <c r="F98" s="83"/>
      <c r="G98" s="83"/>
      <c r="H98" s="81"/>
      <c r="I98" s="81"/>
      <c r="J98" s="81"/>
      <c r="K98" s="81"/>
    </row>
    <row r="99" spans="1:11" x14ac:dyDescent="0.2">
      <c r="A99" s="79">
        <v>98</v>
      </c>
      <c r="B99" s="83"/>
      <c r="C99" s="83"/>
      <c r="D99" s="83"/>
      <c r="E99" s="84"/>
      <c r="F99" s="83"/>
      <c r="G99" s="83"/>
      <c r="H99" s="81"/>
      <c r="I99" s="81"/>
      <c r="J99" s="81"/>
      <c r="K99" s="81"/>
    </row>
    <row r="100" spans="1:11" x14ac:dyDescent="0.2">
      <c r="A100" s="79">
        <v>99</v>
      </c>
      <c r="B100" s="83"/>
      <c r="C100" s="83"/>
      <c r="D100" s="83"/>
      <c r="E100" s="84"/>
      <c r="F100" s="83"/>
      <c r="G100" s="83"/>
      <c r="H100" s="81"/>
      <c r="I100" s="81"/>
      <c r="J100" s="81"/>
      <c r="K100" s="81"/>
    </row>
    <row r="101" spans="1:11" x14ac:dyDescent="0.2">
      <c r="A101" s="79">
        <v>100</v>
      </c>
      <c r="B101" s="83"/>
      <c r="C101" s="83"/>
      <c r="D101" s="83"/>
      <c r="E101" s="84"/>
      <c r="F101" s="83"/>
      <c r="G101" s="83"/>
      <c r="H101" s="81"/>
      <c r="I101" s="81"/>
      <c r="J101" s="81"/>
      <c r="K101" s="81"/>
    </row>
  </sheetData>
  <sheetProtection formatCells="0" formatColumns="0" formatRows="0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تنظیمات!$AE$1:$AE$2</xm:f>
          </x14:formula1>
          <xm:sqref>H2:K101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77EA-F814-467D-9821-1A8E6D5B364E}">
  <dimension ref="A1:AU102"/>
  <sheetViews>
    <sheetView rightToLeft="1" zoomScaleNormal="100" workbookViewId="0">
      <pane xSplit="11" ySplit="1" topLeftCell="L2" activePane="bottomRight" state="frozen"/>
      <selection activeCell="D22" sqref="D22"/>
      <selection pane="topRight" activeCell="D22" sqref="D22"/>
      <selection pane="bottomLeft" activeCell="D22" sqref="D22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10.25" style="7" customWidth="1"/>
    <col min="3" max="4" width="12.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9" width="9.875" style="5" customWidth="1"/>
    <col min="10" max="10" width="9.5" style="5" customWidth="1"/>
    <col min="11" max="11" width="11.375" style="5" customWidth="1"/>
    <col min="12" max="12" width="10.375" style="1" bestFit="1" customWidth="1"/>
    <col min="13" max="15" width="11.125" style="5" bestFit="1" customWidth="1"/>
    <col min="16" max="20" width="9" style="78" bestFit="1" customWidth="1"/>
    <col min="21" max="25" width="7.625" style="78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7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114" t="str">
        <f>تنظیمات!P1</f>
        <v>شغلی 1</v>
      </c>
      <c r="Q1" s="114" t="str">
        <f>تنظیمات!Q1</f>
        <v>شغلی 2</v>
      </c>
      <c r="R1" s="114" t="str">
        <f>تنظیمات!R1</f>
        <v>شغلی 3</v>
      </c>
      <c r="S1" s="114" t="str">
        <f>تنظیمات!S1</f>
        <v>شغلی 4</v>
      </c>
      <c r="T1" s="114" t="str">
        <f>تنظیمات!T1</f>
        <v>شغلی 5</v>
      </c>
      <c r="U1" s="114" t="str">
        <f>تنظیمات!U1</f>
        <v>رفاهی 1</v>
      </c>
      <c r="V1" s="114" t="str">
        <f>تنظیمات!V1</f>
        <v>رفاهی 2</v>
      </c>
      <c r="W1" s="114" t="str">
        <f>تنظیمات!W1</f>
        <v>رفاهی 3</v>
      </c>
      <c r="X1" s="114" t="str">
        <f>تنظیمات!X1</f>
        <v>رفاهی 4</v>
      </c>
      <c r="Y1" s="114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فروردین</v>
      </c>
      <c r="AT1" s="38">
        <f ca="1">VLOOKUP(AS1,تنظیمات!J10:K21,2,0)</f>
        <v>1</v>
      </c>
      <c r="AU1" s="38">
        <f ca="1">VLOOKUP(AT1,تنظیمات!K10:L21,2,0)</f>
        <v>31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>
        <v>31</v>
      </c>
      <c r="G2" s="30">
        <v>120</v>
      </c>
      <c r="H2" s="31">
        <v>0</v>
      </c>
      <c r="I2" s="31">
        <v>0</v>
      </c>
      <c r="J2" s="31">
        <v>0</v>
      </c>
      <c r="K2" s="6">
        <f>IFERROR(VLOOKUP($B2,'لیست پرسنل'!$B$2:$K$21,4,0)*F2,"")</f>
        <v>68200000</v>
      </c>
      <c r="L2" s="6">
        <f>IFERROR(IF(VLOOKUP($B2,'لیست پرسنل'!$B$2:$K$21,7,0)="بله",F2*تنظیمات!$C$6,0),"")</f>
        <v>2170000</v>
      </c>
      <c r="M2" s="6">
        <f ca="1">IFERROR(IF(VLOOKUP($B2,'لیست پرسنل'!$B$2:$K$101,8,0)="بله",IF($F2=$AU$1,تنظیمات!$D$3,تنظیمات!$D$3*$F2/$AU$1),0),"")</f>
        <v>8500000</v>
      </c>
      <c r="N2" s="6">
        <f ca="1">IFERROR(IF(VLOOKUP($B2,'لیست پرسنل'!$B$2:$K$101,9,0)="بله",IF($F2=$AU$1,تنظیمات!$D$4,تنظیمات!$D$4*$F2/$AU$1),0),"")</f>
        <v>5500000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8359500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>52003636.363636352</v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>0</v>
      </c>
      <c r="AC2" s="6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>0</v>
      </c>
      <c r="AD2" s="6">
        <f t="shared" ref="AD2:AD20" ca="1" si="0">SUM(K2:AC2)</f>
        <v>144733136.36363634</v>
      </c>
      <c r="AE2" s="6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>136373636.36363634</v>
      </c>
      <c r="AF2" s="6">
        <f ca="1">IFERROR(ROUND(AE2*تنظیمات!$C$7/100,0),"")</f>
        <v>31365936</v>
      </c>
      <c r="AG2" s="41">
        <f ca="1">IFERROR(ROUND(AE2*تنظیمات!$C$8/100,0),"")</f>
        <v>9546155</v>
      </c>
      <c r="AH2" s="40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>112827481.36363634</v>
      </c>
      <c r="AI2" s="40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>5682748.1363636348</v>
      </c>
      <c r="AJ2" s="40">
        <f ca="1">IFERROR(IF(AL2&gt;AM2,AL2-AM2,0),"")</f>
        <v>5682748.1363636348</v>
      </c>
      <c r="AK2" s="86">
        <f ca="1">IFERROR(AH2,"")</f>
        <v>112827481.36363634</v>
      </c>
      <c r="AL2" s="86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>5682748.1363636348</v>
      </c>
      <c r="AM2" s="86">
        <v>0</v>
      </c>
      <c r="AN2" s="41">
        <f ca="1">IFERROR(IF(تنظیمات!$C$11="سالانه",AJ2,AI2),"")</f>
        <v>5682748.1363636348</v>
      </c>
      <c r="AO2" s="31"/>
      <c r="AP2" s="41">
        <f ca="1">IFERROR(AG2+AN2+AO2,"")</f>
        <v>15228903.136363635</v>
      </c>
      <c r="AQ2" s="42">
        <f t="shared" ref="AQ2:AQ33" ca="1" si="1">IFERROR(AD2-AP2,"")</f>
        <v>129504233.2272727</v>
      </c>
      <c r="AR2" s="87" t="str">
        <f ca="1">$AS$1</f>
        <v>فروردین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>
        <v>31</v>
      </c>
      <c r="G3" s="30"/>
      <c r="H3" s="31">
        <v>0</v>
      </c>
      <c r="I3" s="31"/>
      <c r="J3" s="31">
        <v>0</v>
      </c>
      <c r="K3" s="6">
        <f>IFERROR(VLOOKUP($B3,'لیست پرسنل'!$B$2:$K$21,4,0)*F3,"")</f>
        <v>57350000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8500000</v>
      </c>
      <c r="N3" s="6">
        <f ca="1">IFERROR(IF(VLOOKUP($B3,'لیست پرسنل'!$B$2:$K$101,9,0)="بله",IF($F3=$AU$1,تنظیمات!$D$4,تنظیمات!$D$4*$F3/$AU$1),0),"")</f>
        <v>5500000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8359500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>0</v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>0</v>
      </c>
      <c r="AC3" s="6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>0</v>
      </c>
      <c r="AD3" s="6">
        <f t="shared" ca="1" si="0"/>
        <v>79709500</v>
      </c>
      <c r="AE3" s="6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>71350000</v>
      </c>
      <c r="AF3" s="6">
        <f ca="1">IFERROR(ROUND(AE3*تنظیمات!$C$7/100,0),"")</f>
        <v>16410500</v>
      </c>
      <c r="AG3" s="41">
        <f ca="1">IFERROR(ROUND(AE3*تنظیمات!$C$8/100,0),"")</f>
        <v>4994500</v>
      </c>
      <c r="AH3" s="40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>52355500</v>
      </c>
      <c r="AI3" s="40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>0</v>
      </c>
      <c r="AJ3" s="40">
        <f t="shared" ref="AJ3:AJ66" ca="1" si="2">IFERROR(IF(AL3&gt;AM3,AL3-AM3,0),"")</f>
        <v>0</v>
      </c>
      <c r="AK3" s="86">
        <f t="shared" ref="AK3:AK66" ca="1" si="3">IFERROR(AH3,"")</f>
        <v>52355500</v>
      </c>
      <c r="AL3" s="86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>0</v>
      </c>
      <c r="AM3" s="86">
        <v>0</v>
      </c>
      <c r="AN3" s="41">
        <f ca="1">IFERROR(IF(تنظیمات!$C$11="سالانه",AJ3,AI3),"")</f>
        <v>0</v>
      </c>
      <c r="AO3" s="31"/>
      <c r="AP3" s="41">
        <f t="shared" ref="AP3:AP66" ca="1" si="4">IFERROR(AG3+AN3+AO3,"")</f>
        <v>4994500</v>
      </c>
      <c r="AQ3" s="42">
        <f t="shared" ca="1" si="1"/>
        <v>74715000</v>
      </c>
      <c r="AR3" s="87" t="str">
        <f t="shared" ref="AR3:AR66" ca="1" si="5">$AS$1</f>
        <v>فروردین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v>0</v>
      </c>
      <c r="F4" s="30">
        <v>31</v>
      </c>
      <c r="G4" s="30">
        <v>90</v>
      </c>
      <c r="H4" s="31">
        <v>0</v>
      </c>
      <c r="I4" s="31"/>
      <c r="J4" s="31">
        <v>0</v>
      </c>
      <c r="K4" s="6">
        <f>IFERROR(VLOOKUP($B4,'لیست پرسنل'!$B$2:$K$21,4,0)*F4,"")</f>
        <v>48360000</v>
      </c>
      <c r="L4" s="6">
        <f>IFERROR(IF(VLOOKUP($B4,'لیست پرسنل'!$B$2:$K$21,7,0)="بله",F4*تنظیمات!$C$6,0),"")</f>
        <v>2170000</v>
      </c>
      <c r="M4" s="6">
        <f ca="1">IFERROR(IF(VLOOKUP($B4,'لیست پرسنل'!$B$2:$K$101,8,0)="بله",IF($F4=$AU$1,تنظیمات!$D$3,تنظیمات!$D$3*$F4/$AU$1),0),"")</f>
        <v>8500000</v>
      </c>
      <c r="N4" s="6">
        <f ca="1">IFERROR(IF(VLOOKUP($B4,'لیست پرسنل'!$B$2:$K$101,9,0)="بله",IF($F4=$AU$1,تنظیمات!$D$4,تنظیمات!$D$4*$F4/$AU$1),0),"")</f>
        <v>5500000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>28006363.636363637</v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>0</v>
      </c>
      <c r="AC4" s="6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>0</v>
      </c>
      <c r="AD4" s="6">
        <f t="shared" ca="1" si="0"/>
        <v>92536363.63636364</v>
      </c>
      <c r="AE4" s="6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>92536363.63636364</v>
      </c>
      <c r="AF4" s="6">
        <f ca="1">IFERROR(ROUND(AE4*تنظیمات!$C$7/100,0),"")</f>
        <v>21283364</v>
      </c>
      <c r="AG4" s="41">
        <f ca="1">IFERROR(ROUND(AE4*تنظیمات!$C$8/100,0),"")</f>
        <v>6477545</v>
      </c>
      <c r="AH4" s="40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>72058818.63636364</v>
      </c>
      <c r="AI4" s="40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>1605881.863636364</v>
      </c>
      <c r="AJ4" s="40">
        <f t="shared" ca="1" si="2"/>
        <v>1605881.863636364</v>
      </c>
      <c r="AK4" s="86">
        <f t="shared" ca="1" si="3"/>
        <v>72058818.63636364</v>
      </c>
      <c r="AL4" s="86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>1605881.863636364</v>
      </c>
      <c r="AM4" s="86">
        <v>0</v>
      </c>
      <c r="AN4" s="41">
        <f ca="1">IFERROR(IF(تنظیمات!$C$11="سالانه",AJ4,AI4),"")</f>
        <v>1605881.863636364</v>
      </c>
      <c r="AO4" s="31"/>
      <c r="AP4" s="41">
        <f t="shared" ca="1" si="4"/>
        <v>8083426.8636363642</v>
      </c>
      <c r="AQ4" s="42">
        <f t="shared" ca="1" si="1"/>
        <v>84452936.772727281</v>
      </c>
      <c r="AR4" s="87" t="str">
        <f t="shared" ca="1" si="5"/>
        <v>فروردین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>
        <v>31</v>
      </c>
      <c r="G5" s="30"/>
      <c r="H5" s="31">
        <v>0</v>
      </c>
      <c r="I5" s="31"/>
      <c r="J5" s="31">
        <v>0</v>
      </c>
      <c r="K5" s="6">
        <f>IFERROR(VLOOKUP($B5,'لیست پرسنل'!$B$2:$K$21,4,0)*F5,"")</f>
        <v>44950000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8500000</v>
      </c>
      <c r="N5" s="6">
        <f ca="1">IFERROR(IF(VLOOKUP($B5,'لیست پرسنل'!$B$2:$K$101,9,0)="بله",IF($F5=$AU$1,تنظیمات!$D$4,تنظیمات!$D$4*$F5/$AU$1),0),"")</f>
        <v>5500000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>0</v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>0</v>
      </c>
      <c r="AC5" s="6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>0</v>
      </c>
      <c r="AD5" s="6">
        <f t="shared" ca="1" si="0"/>
        <v>58950000</v>
      </c>
      <c r="AE5" s="6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>58950000</v>
      </c>
      <c r="AF5" s="6">
        <f ca="1">IFERROR(ROUND(AE5*تنظیمات!$C$7/100,0),"")</f>
        <v>13558500</v>
      </c>
      <c r="AG5" s="41">
        <f ca="1">IFERROR(ROUND(AE5*تنظیمات!$C$8/100,0),"")</f>
        <v>4126500</v>
      </c>
      <c r="AH5" s="40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>40823500</v>
      </c>
      <c r="AI5" s="40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>0</v>
      </c>
      <c r="AJ5" s="40">
        <f t="shared" ca="1" si="2"/>
        <v>0</v>
      </c>
      <c r="AK5" s="86">
        <f t="shared" ca="1" si="3"/>
        <v>40823500</v>
      </c>
      <c r="AL5" s="86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>0</v>
      </c>
      <c r="AM5" s="86">
        <v>0</v>
      </c>
      <c r="AN5" s="41">
        <f ca="1">IFERROR(IF(تنظیمات!$C$11="سالانه",AJ5,AI5),"")</f>
        <v>0</v>
      </c>
      <c r="AO5" s="31"/>
      <c r="AP5" s="41">
        <f t="shared" ca="1" si="4"/>
        <v>4126500</v>
      </c>
      <c r="AQ5" s="42">
        <f t="shared" ca="1" si="1"/>
        <v>54823500</v>
      </c>
      <c r="AR5" s="87" t="str">
        <f t="shared" ca="1" si="5"/>
        <v>فروردین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>
        <v>31</v>
      </c>
      <c r="G6" s="30"/>
      <c r="H6" s="31">
        <v>0</v>
      </c>
      <c r="I6" s="31"/>
      <c r="J6" s="31">
        <v>0</v>
      </c>
      <c r="K6" s="6">
        <f>IFERROR(VLOOKUP($B6,'لیست پرسنل'!$B$2:$K$21,4,0)*F6,"")</f>
        <v>43162850</v>
      </c>
      <c r="L6" s="6">
        <f>IFERROR(IF(VLOOKUP($B6,'لیست پرسنل'!$B$2:$K$21,7,0)="بله",F6*تنظیمات!$C$6,0),"")</f>
        <v>2170000</v>
      </c>
      <c r="M6" s="6">
        <f ca="1">IFERROR(IF(VLOOKUP($B6,'لیست پرسنل'!$B$2:$K$101,8,0)="بله",IF($F6=$AU$1,تنظیمات!$D$3,تنظیمات!$D$3*$F6/$AU$1),0),"")</f>
        <v>8500000</v>
      </c>
      <c r="N6" s="6">
        <f ca="1">IFERROR(IF(VLOOKUP($B6,'لیست پرسنل'!$B$2:$K$101,9,0)="بله",IF($F6=$AU$1,تنظیمات!$D$4,تنظیمات!$D$4*$F6/$AU$1),0),"")</f>
        <v>5500000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4179750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>0</v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>0</v>
      </c>
      <c r="AC6" s="6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>0</v>
      </c>
      <c r="AD6" s="6">
        <f t="shared" ca="1" si="0"/>
        <v>63512600</v>
      </c>
      <c r="AE6" s="6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>59332850</v>
      </c>
      <c r="AF6" s="6">
        <f ca="1">IFERROR(ROUND(AE6*تنظیمات!$C$7/100,0),"")</f>
        <v>13646556</v>
      </c>
      <c r="AG6" s="41">
        <f ca="1">IFERROR(ROUND(AE6*تنظیمات!$C$8/100,0),"")</f>
        <v>4153300</v>
      </c>
      <c r="AH6" s="40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>41179550</v>
      </c>
      <c r="AI6" s="40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>0</v>
      </c>
      <c r="AJ6" s="40">
        <f t="shared" ca="1" si="2"/>
        <v>0</v>
      </c>
      <c r="AK6" s="86">
        <f t="shared" ca="1" si="3"/>
        <v>41179550</v>
      </c>
      <c r="AL6" s="86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>0</v>
      </c>
      <c r="AM6" s="86">
        <v>0</v>
      </c>
      <c r="AN6" s="41">
        <f ca="1">IFERROR(IF(تنظیمات!$C$11="سالانه",AJ6,AI6),"")</f>
        <v>0</v>
      </c>
      <c r="AO6" s="31"/>
      <c r="AP6" s="41">
        <f t="shared" ca="1" si="4"/>
        <v>4153300</v>
      </c>
      <c r="AQ6" s="42">
        <f t="shared" ca="1" si="1"/>
        <v>59359300</v>
      </c>
      <c r="AR6" s="87" t="str">
        <f t="shared" ca="1" si="5"/>
        <v>فروردین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 t="str">
        <f t="shared" ca="1" si="2"/>
        <v/>
      </c>
      <c r="AK7" s="86" t="str">
        <f t="shared" ca="1" si="3"/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>
        <v>0</v>
      </c>
      <c r="AN7" s="41" t="str">
        <f ca="1">IFERROR(IF(تنظیمات!$C$11="سالانه",AJ7,AI7),"")</f>
        <v/>
      </c>
      <c r="AO7" s="31"/>
      <c r="AP7" s="41" t="str">
        <f t="shared" ca="1" si="4"/>
        <v/>
      </c>
      <c r="AQ7" s="42" t="str">
        <f t="shared" ca="1" si="1"/>
        <v/>
      </c>
      <c r="AR7" s="87" t="str">
        <f t="shared" ca="1" si="5"/>
        <v>فروردین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 t="str">
        <f t="shared" ca="1" si="2"/>
        <v/>
      </c>
      <c r="AK8" s="86" t="str">
        <f t="shared" ca="1" si="3"/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>
        <v>0</v>
      </c>
      <c r="AN8" s="41" t="str">
        <f ca="1">IFERROR(IF(تنظیمات!$C$11="سالانه",AJ8,AI8),"")</f>
        <v/>
      </c>
      <c r="AO8" s="31"/>
      <c r="AP8" s="41" t="str">
        <f t="shared" ca="1" si="4"/>
        <v/>
      </c>
      <c r="AQ8" s="42" t="str">
        <f t="shared" ca="1" si="1"/>
        <v/>
      </c>
      <c r="AR8" s="87" t="str">
        <f t="shared" ca="1" si="5"/>
        <v>فروردین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 t="str">
        <f t="shared" ca="1" si="2"/>
        <v/>
      </c>
      <c r="AK9" s="86" t="str">
        <f t="shared" ca="1" si="3"/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>
        <v>0</v>
      </c>
      <c r="AN9" s="41" t="str">
        <f ca="1">IFERROR(IF(تنظیمات!$C$11="سالانه",AJ9,AI9),"")</f>
        <v/>
      </c>
      <c r="AO9" s="31"/>
      <c r="AP9" s="41" t="str">
        <f t="shared" ca="1" si="4"/>
        <v/>
      </c>
      <c r="AQ9" s="42" t="str">
        <f t="shared" ca="1" si="1"/>
        <v/>
      </c>
      <c r="AR9" s="87" t="str">
        <f t="shared" ca="1" si="5"/>
        <v>فروردین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 t="str">
        <f t="shared" ca="1" si="2"/>
        <v/>
      </c>
      <c r="AK10" s="86" t="str">
        <f t="shared" ca="1" si="3"/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>
        <v>0</v>
      </c>
      <c r="AN10" s="41" t="str">
        <f ca="1">IFERROR(IF(تنظیمات!$C$11="سالانه",AJ10,AI10),"")</f>
        <v/>
      </c>
      <c r="AO10" s="31"/>
      <c r="AP10" s="41" t="str">
        <f t="shared" ca="1" si="4"/>
        <v/>
      </c>
      <c r="AQ10" s="42" t="str">
        <f t="shared" ca="1" si="1"/>
        <v/>
      </c>
      <c r="AR10" s="87" t="str">
        <f t="shared" ca="1" si="5"/>
        <v>فروردین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 t="str">
        <f t="shared" ca="1" si="2"/>
        <v/>
      </c>
      <c r="AK11" s="86" t="str">
        <f t="shared" ca="1" si="3"/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>
        <v>0</v>
      </c>
      <c r="AN11" s="41" t="str">
        <f ca="1">IFERROR(IF(تنظیمات!$C$11="سالانه",AJ11,AI11),"")</f>
        <v/>
      </c>
      <c r="AO11" s="31"/>
      <c r="AP11" s="41" t="str">
        <f t="shared" ca="1" si="4"/>
        <v/>
      </c>
      <c r="AQ11" s="42" t="str">
        <f t="shared" ca="1" si="1"/>
        <v/>
      </c>
      <c r="AR11" s="87" t="str">
        <f t="shared" ca="1" si="5"/>
        <v>فروردین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 t="str">
        <f t="shared" ca="1" si="2"/>
        <v/>
      </c>
      <c r="AK12" s="86" t="str">
        <f t="shared" ca="1" si="3"/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>
        <v>0</v>
      </c>
      <c r="AN12" s="41" t="str">
        <f ca="1">IFERROR(IF(تنظیمات!$C$11="سالانه",AJ12,AI12),"")</f>
        <v/>
      </c>
      <c r="AO12" s="31"/>
      <c r="AP12" s="41" t="str">
        <f t="shared" ca="1" si="4"/>
        <v/>
      </c>
      <c r="AQ12" s="42" t="str">
        <f t="shared" ca="1" si="1"/>
        <v/>
      </c>
      <c r="AR12" s="87" t="str">
        <f t="shared" ca="1" si="5"/>
        <v>فروردین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 t="str">
        <f t="shared" ca="1" si="2"/>
        <v/>
      </c>
      <c r="AK13" s="86" t="str">
        <f t="shared" ca="1" si="3"/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>
        <v>0</v>
      </c>
      <c r="AN13" s="41" t="str">
        <f ca="1">IFERROR(IF(تنظیمات!$C$11="سالانه",AJ13,AI13),"")</f>
        <v/>
      </c>
      <c r="AO13" s="31"/>
      <c r="AP13" s="41" t="str">
        <f t="shared" ca="1" si="4"/>
        <v/>
      </c>
      <c r="AQ13" s="42" t="str">
        <f t="shared" ca="1" si="1"/>
        <v/>
      </c>
      <c r="AR13" s="87" t="str">
        <f t="shared" ca="1" si="5"/>
        <v>فروردین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 t="str">
        <f t="shared" ca="1" si="2"/>
        <v/>
      </c>
      <c r="AK14" s="86" t="str">
        <f t="shared" ca="1" si="3"/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>
        <v>0</v>
      </c>
      <c r="AN14" s="41" t="str">
        <f ca="1">IFERROR(IF(تنظیمات!$C$11="سالانه",AJ14,AI14),"")</f>
        <v/>
      </c>
      <c r="AO14" s="31"/>
      <c r="AP14" s="41" t="str">
        <f t="shared" ca="1" si="4"/>
        <v/>
      </c>
      <c r="AQ14" s="42" t="str">
        <f t="shared" ca="1" si="1"/>
        <v/>
      </c>
      <c r="AR14" s="87" t="str">
        <f t="shared" ca="1" si="5"/>
        <v>فروردین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 t="str">
        <f t="shared" ca="1" si="2"/>
        <v/>
      </c>
      <c r="AK15" s="86" t="str">
        <f t="shared" ca="1" si="3"/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>
        <v>0</v>
      </c>
      <c r="AN15" s="41" t="str">
        <f ca="1">IFERROR(IF(تنظیمات!$C$11="سالانه",AJ15,AI15),"")</f>
        <v/>
      </c>
      <c r="AO15" s="31"/>
      <c r="AP15" s="41" t="str">
        <f t="shared" ca="1" si="4"/>
        <v/>
      </c>
      <c r="AQ15" s="42" t="str">
        <f t="shared" ca="1" si="1"/>
        <v/>
      </c>
      <c r="AR15" s="87" t="str">
        <f t="shared" ca="1" si="5"/>
        <v>فروردین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 t="str">
        <f t="shared" ca="1" si="2"/>
        <v/>
      </c>
      <c r="AK16" s="86" t="str">
        <f t="shared" ca="1" si="3"/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>
        <v>0</v>
      </c>
      <c r="AN16" s="41" t="str">
        <f ca="1">IFERROR(IF(تنظیمات!$C$11="سالانه",AJ16,AI16),"")</f>
        <v/>
      </c>
      <c r="AO16" s="31"/>
      <c r="AP16" s="41" t="str">
        <f t="shared" ca="1" si="4"/>
        <v/>
      </c>
      <c r="AQ16" s="42" t="str">
        <f t="shared" ca="1" si="1"/>
        <v/>
      </c>
      <c r="AR16" s="87" t="str">
        <f t="shared" ca="1" si="5"/>
        <v>فروردین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 t="str">
        <f t="shared" ca="1" si="2"/>
        <v/>
      </c>
      <c r="AK17" s="86" t="str">
        <f t="shared" ca="1" si="3"/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>
        <v>0</v>
      </c>
      <c r="AN17" s="41" t="str">
        <f ca="1">IFERROR(IF(تنظیمات!$C$11="سالانه",AJ17,AI17),"")</f>
        <v/>
      </c>
      <c r="AO17" s="31"/>
      <c r="AP17" s="41" t="str">
        <f t="shared" ca="1" si="4"/>
        <v/>
      </c>
      <c r="AQ17" s="42" t="str">
        <f t="shared" ca="1" si="1"/>
        <v/>
      </c>
      <c r="AR17" s="87" t="str">
        <f t="shared" ca="1" si="5"/>
        <v>فروردین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 t="str">
        <f t="shared" ca="1" si="2"/>
        <v/>
      </c>
      <c r="AK18" s="86" t="str">
        <f t="shared" ca="1" si="3"/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>
        <v>0</v>
      </c>
      <c r="AN18" s="41" t="str">
        <f ca="1">IFERROR(IF(تنظیمات!$C$11="سالانه",AJ18,AI18),"")</f>
        <v/>
      </c>
      <c r="AO18" s="31"/>
      <c r="AP18" s="41" t="str">
        <f t="shared" ca="1" si="4"/>
        <v/>
      </c>
      <c r="AQ18" s="42" t="str">
        <f t="shared" ca="1" si="1"/>
        <v/>
      </c>
      <c r="AR18" s="87" t="str">
        <f t="shared" ca="1" si="5"/>
        <v>فروردین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 t="str">
        <f t="shared" ca="1" si="2"/>
        <v/>
      </c>
      <c r="AK19" s="86" t="str">
        <f t="shared" ca="1" si="3"/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>
        <v>0</v>
      </c>
      <c r="AN19" s="41" t="str">
        <f ca="1">IFERROR(IF(تنظیمات!$C$11="سالانه",AJ19,AI19),"")</f>
        <v/>
      </c>
      <c r="AO19" s="31"/>
      <c r="AP19" s="41" t="str">
        <f t="shared" ca="1" si="4"/>
        <v/>
      </c>
      <c r="AQ19" s="42" t="str">
        <f t="shared" ca="1" si="1"/>
        <v/>
      </c>
      <c r="AR19" s="87" t="str">
        <f t="shared" ca="1" si="5"/>
        <v>فروردین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 t="str">
        <f t="shared" ca="1" si="2"/>
        <v/>
      </c>
      <c r="AK20" s="86" t="str">
        <f t="shared" ca="1" si="3"/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>
        <v>0</v>
      </c>
      <c r="AN20" s="41" t="str">
        <f ca="1">IFERROR(IF(تنظیمات!$C$11="سالانه",AJ20,AI20),"")</f>
        <v/>
      </c>
      <c r="AO20" s="31"/>
      <c r="AP20" s="41" t="str">
        <f t="shared" ca="1" si="4"/>
        <v/>
      </c>
      <c r="AQ20" s="42" t="str">
        <f t="shared" ca="1" si="1"/>
        <v/>
      </c>
      <c r="AR20" s="87" t="str">
        <f t="shared" ca="1" si="5"/>
        <v>فروردین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 t="str">
        <f>IFERROR(VLOOKUP($B21,'لیست پرسنل'!$B$2:$K$21,4,0)*F21,"")</f>
        <v/>
      </c>
      <c r="L21" s="6" t="str">
        <f>IFERROR(IF(VLOOKUP($B21,'لیست پرسنل'!$B$2:$K$21,7,0)="بله",F21*تنظیمات!$C$6,0),"")</f>
        <v/>
      </c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 t="str">
        <f t="shared" ca="1" si="2"/>
        <v/>
      </c>
      <c r="AK21" s="86" t="str">
        <f t="shared" ca="1" si="3"/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>
        <v>0</v>
      </c>
      <c r="AN21" s="41" t="str">
        <f ca="1">IFERROR(IF(تنظیمات!$C$11="سالانه",AJ21,AI21),"")</f>
        <v/>
      </c>
      <c r="AO21" s="31"/>
      <c r="AP21" s="41" t="str">
        <f t="shared" ca="1" si="4"/>
        <v/>
      </c>
      <c r="AQ21" s="42" t="str">
        <f t="shared" ca="1" si="1"/>
        <v/>
      </c>
      <c r="AR21" s="87" t="str">
        <f t="shared" ca="1" si="5"/>
        <v>فروردین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 t="str">
        <f>IFERROR(VLOOKUP($B22,'لیست پرسنل'!$B$2:$K$21,4,0)*F22,"")</f>
        <v/>
      </c>
      <c r="L22" s="6" t="str">
        <f>IFERROR(IF(VLOOKUP($B22,'لیست پرسنل'!$B$2:$K$21,7,0)="بله",F22*تنظیمات!$C$6,0),"")</f>
        <v/>
      </c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 t="str">
        <f t="shared" ca="1" si="2"/>
        <v/>
      </c>
      <c r="AK22" s="86" t="str">
        <f t="shared" ca="1" si="3"/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>
        <v>0</v>
      </c>
      <c r="AN22" s="41" t="str">
        <f ca="1">IFERROR(IF(تنظیمات!$C$11="سالانه",AJ22,AI22),"")</f>
        <v/>
      </c>
      <c r="AO22" s="31"/>
      <c r="AP22" s="41" t="str">
        <f t="shared" ca="1" si="4"/>
        <v/>
      </c>
      <c r="AQ22" s="42" t="str">
        <f t="shared" ca="1" si="1"/>
        <v/>
      </c>
      <c r="AR22" s="87" t="str">
        <f t="shared" ca="1" si="5"/>
        <v>فروردین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 t="str">
        <f>IFERROR(VLOOKUP($B23,'لیست پرسنل'!$B$2:$K$21,4,0)*F23,"")</f>
        <v/>
      </c>
      <c r="L23" s="6" t="str">
        <f>IFERROR(IF(VLOOKUP($B23,'لیست پرسنل'!$B$2:$K$21,7,0)="بله",F23*تنظیمات!$C$6,0),"")</f>
        <v/>
      </c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 t="str">
        <f t="shared" ca="1" si="2"/>
        <v/>
      </c>
      <c r="AK23" s="86" t="str">
        <f t="shared" ca="1" si="3"/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>
        <v>0</v>
      </c>
      <c r="AN23" s="41" t="str">
        <f ca="1">IFERROR(IF(تنظیمات!$C$11="سالانه",AJ23,AI23),"")</f>
        <v/>
      </c>
      <c r="AO23" s="31"/>
      <c r="AP23" s="41" t="str">
        <f t="shared" ca="1" si="4"/>
        <v/>
      </c>
      <c r="AQ23" s="42" t="str">
        <f t="shared" ca="1" si="1"/>
        <v/>
      </c>
      <c r="AR23" s="87" t="str">
        <f t="shared" ca="1" si="5"/>
        <v>فروردین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 t="str">
        <f>IFERROR(VLOOKUP($B24,'لیست پرسنل'!$B$2:$K$21,4,0)*F24,"")</f>
        <v/>
      </c>
      <c r="L24" s="6" t="str">
        <f>IFERROR(IF(VLOOKUP($B24,'لیست پرسنل'!$B$2:$K$21,7,0)="بله",F24*تنظیمات!$C$6,0),"")</f>
        <v/>
      </c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 t="str">
        <f t="shared" ca="1" si="2"/>
        <v/>
      </c>
      <c r="AK24" s="86" t="str">
        <f t="shared" ca="1" si="3"/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>
        <v>0</v>
      </c>
      <c r="AN24" s="41" t="str">
        <f ca="1">IFERROR(IF(تنظیمات!$C$11="سالانه",AJ24,AI24),"")</f>
        <v/>
      </c>
      <c r="AO24" s="31"/>
      <c r="AP24" s="41" t="str">
        <f t="shared" ca="1" si="4"/>
        <v/>
      </c>
      <c r="AQ24" s="42" t="str">
        <f t="shared" ca="1" si="1"/>
        <v/>
      </c>
      <c r="AR24" s="87" t="str">
        <f t="shared" ca="1" si="5"/>
        <v>فروردین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 t="str">
        <f>IFERROR(VLOOKUP($B25,'لیست پرسنل'!$B$2:$K$21,4,0)*F25,"")</f>
        <v/>
      </c>
      <c r="L25" s="6" t="str">
        <f>IFERROR(IF(VLOOKUP($B25,'لیست پرسنل'!$B$2:$K$21,7,0)="بله",F25*تنظیمات!$C$6,0),"")</f>
        <v/>
      </c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 t="str">
        <f t="shared" ca="1" si="2"/>
        <v/>
      </c>
      <c r="AK25" s="86" t="str">
        <f t="shared" ca="1" si="3"/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>
        <v>0</v>
      </c>
      <c r="AN25" s="41" t="str">
        <f ca="1">IFERROR(IF(تنظیمات!$C$11="سالانه",AJ25,AI25),"")</f>
        <v/>
      </c>
      <c r="AO25" s="31"/>
      <c r="AP25" s="41" t="str">
        <f t="shared" ca="1" si="4"/>
        <v/>
      </c>
      <c r="AQ25" s="42" t="str">
        <f t="shared" ca="1" si="1"/>
        <v/>
      </c>
      <c r="AR25" s="87" t="str">
        <f t="shared" ca="1" si="5"/>
        <v>فروردین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 t="str">
        <f>IFERROR(VLOOKUP($B26,'لیست پرسنل'!$B$2:$K$21,4,0)*F26,"")</f>
        <v/>
      </c>
      <c r="L26" s="6" t="str">
        <f>IFERROR(IF(VLOOKUP($B26,'لیست پرسنل'!$B$2:$K$21,7,0)="بله",F26*تنظیمات!$C$6,0),"")</f>
        <v/>
      </c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 t="str">
        <f t="shared" ca="1" si="2"/>
        <v/>
      </c>
      <c r="AK26" s="86" t="str">
        <f t="shared" ca="1" si="3"/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>
        <v>0</v>
      </c>
      <c r="AN26" s="41" t="str">
        <f ca="1">IFERROR(IF(تنظیمات!$C$11="سالانه",AJ26,AI26),"")</f>
        <v/>
      </c>
      <c r="AO26" s="31"/>
      <c r="AP26" s="41" t="str">
        <f t="shared" ca="1" si="4"/>
        <v/>
      </c>
      <c r="AQ26" s="42" t="str">
        <f t="shared" ca="1" si="1"/>
        <v/>
      </c>
      <c r="AR26" s="87" t="str">
        <f t="shared" ca="1" si="5"/>
        <v>فروردین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 t="str">
        <f>IFERROR(VLOOKUP($B27,'لیست پرسنل'!$B$2:$K$21,4,0)*F27,"")</f>
        <v/>
      </c>
      <c r="L27" s="6" t="str">
        <f>IFERROR(IF(VLOOKUP($B27,'لیست پرسنل'!$B$2:$K$21,7,0)="بله",F27*تنظیمات!$C$6,0),"")</f>
        <v/>
      </c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 t="str">
        <f t="shared" ca="1" si="2"/>
        <v/>
      </c>
      <c r="AK27" s="86" t="str">
        <f t="shared" ca="1" si="3"/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>
        <v>0</v>
      </c>
      <c r="AN27" s="41" t="str">
        <f ca="1">IFERROR(IF(تنظیمات!$C$11="سالانه",AJ27,AI27),"")</f>
        <v/>
      </c>
      <c r="AO27" s="31"/>
      <c r="AP27" s="41" t="str">
        <f t="shared" ca="1" si="4"/>
        <v/>
      </c>
      <c r="AQ27" s="42" t="str">
        <f t="shared" ca="1" si="1"/>
        <v/>
      </c>
      <c r="AR27" s="87" t="str">
        <f t="shared" ca="1" si="5"/>
        <v>فروردین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 t="str">
        <f>IFERROR(VLOOKUP($B28,'لیست پرسنل'!$B$2:$K$21,4,0)*F28,"")</f>
        <v/>
      </c>
      <c r="L28" s="6" t="str">
        <f>IFERROR(IF(VLOOKUP($B28,'لیست پرسنل'!$B$2:$K$21,7,0)="بله",F28*تنظیمات!$C$6,0),"")</f>
        <v/>
      </c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 t="str">
        <f t="shared" ca="1" si="2"/>
        <v/>
      </c>
      <c r="AK28" s="86" t="str">
        <f t="shared" ca="1" si="3"/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>
        <v>0</v>
      </c>
      <c r="AN28" s="41" t="str">
        <f ca="1">IFERROR(IF(تنظیمات!$C$11="سالانه",AJ28,AI28),"")</f>
        <v/>
      </c>
      <c r="AO28" s="31"/>
      <c r="AP28" s="41" t="str">
        <f t="shared" ca="1" si="4"/>
        <v/>
      </c>
      <c r="AQ28" s="42" t="str">
        <f t="shared" ca="1" si="1"/>
        <v/>
      </c>
      <c r="AR28" s="87" t="str">
        <f t="shared" ca="1" si="5"/>
        <v>فروردین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 t="str">
        <f>IFERROR(VLOOKUP($B29,'لیست پرسنل'!$B$2:$K$21,4,0)*F29,"")</f>
        <v/>
      </c>
      <c r="L29" s="6" t="str">
        <f>IFERROR(IF(VLOOKUP($B29,'لیست پرسنل'!$B$2:$K$21,7,0)="بله",F29*تنظیمات!$C$6,0),"")</f>
        <v/>
      </c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 t="str">
        <f t="shared" ca="1" si="2"/>
        <v/>
      </c>
      <c r="AK29" s="86" t="str">
        <f t="shared" ca="1" si="3"/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>
        <v>0</v>
      </c>
      <c r="AN29" s="41" t="str">
        <f ca="1">IFERROR(IF(تنظیمات!$C$11="سالانه",AJ29,AI29),"")</f>
        <v/>
      </c>
      <c r="AO29" s="31"/>
      <c r="AP29" s="41" t="str">
        <f t="shared" ca="1" si="4"/>
        <v/>
      </c>
      <c r="AQ29" s="42" t="str">
        <f t="shared" ca="1" si="1"/>
        <v/>
      </c>
      <c r="AR29" s="87" t="str">
        <f t="shared" ca="1" si="5"/>
        <v>فروردین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 t="str">
        <f>IFERROR(VLOOKUP($B30,'لیست پرسنل'!$B$2:$K$21,4,0)*F30,"")</f>
        <v/>
      </c>
      <c r="L30" s="6" t="str">
        <f>IFERROR(IF(VLOOKUP($B30,'لیست پرسنل'!$B$2:$K$21,7,0)="بله",F30*تنظیمات!$C$6,0),"")</f>
        <v/>
      </c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 t="str">
        <f t="shared" ca="1" si="2"/>
        <v/>
      </c>
      <c r="AK30" s="86" t="str">
        <f t="shared" ca="1" si="3"/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>
        <v>0</v>
      </c>
      <c r="AN30" s="41" t="str">
        <f ca="1">IFERROR(IF(تنظیمات!$C$11="سالانه",AJ30,AI30),"")</f>
        <v/>
      </c>
      <c r="AO30" s="31"/>
      <c r="AP30" s="41" t="str">
        <f t="shared" ca="1" si="4"/>
        <v/>
      </c>
      <c r="AQ30" s="42" t="str">
        <f t="shared" ca="1" si="1"/>
        <v/>
      </c>
      <c r="AR30" s="87" t="str">
        <f t="shared" ca="1" si="5"/>
        <v>فروردین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 t="str">
        <f>IFERROR(VLOOKUP($B31,'لیست پرسنل'!$B$2:$K$21,4,0)*F31,"")</f>
        <v/>
      </c>
      <c r="L31" s="6" t="str">
        <f>IFERROR(IF(VLOOKUP($B31,'لیست پرسنل'!$B$2:$K$21,7,0)="بله",F31*تنظیمات!$C$6,0),"")</f>
        <v/>
      </c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 t="str">
        <f t="shared" ca="1" si="2"/>
        <v/>
      </c>
      <c r="AK31" s="86" t="str">
        <f t="shared" ca="1" si="3"/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>
        <v>0</v>
      </c>
      <c r="AN31" s="41" t="str">
        <f ca="1">IFERROR(IF(تنظیمات!$C$11="سالانه",AJ31,AI31),"")</f>
        <v/>
      </c>
      <c r="AO31" s="31"/>
      <c r="AP31" s="41" t="str">
        <f t="shared" ca="1" si="4"/>
        <v/>
      </c>
      <c r="AQ31" s="42" t="str">
        <f t="shared" ca="1" si="1"/>
        <v/>
      </c>
      <c r="AR31" s="87" t="str">
        <f t="shared" ca="1" si="5"/>
        <v>فروردین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 t="str">
        <f>IFERROR(VLOOKUP($B32,'لیست پرسنل'!$B$2:$K$21,4,0)*F32,"")</f>
        <v/>
      </c>
      <c r="L32" s="6" t="str">
        <f>IFERROR(IF(VLOOKUP($B32,'لیست پرسنل'!$B$2:$K$21,7,0)="بله",F32*تنظیمات!$C$6,0),"")</f>
        <v/>
      </c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 t="str">
        <f t="shared" ca="1" si="2"/>
        <v/>
      </c>
      <c r="AK32" s="86" t="str">
        <f t="shared" ca="1" si="3"/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>
        <v>0</v>
      </c>
      <c r="AN32" s="41" t="str">
        <f ca="1">IFERROR(IF(تنظیمات!$C$11="سالانه",AJ32,AI32),"")</f>
        <v/>
      </c>
      <c r="AO32" s="31"/>
      <c r="AP32" s="41" t="str">
        <f t="shared" ca="1" si="4"/>
        <v/>
      </c>
      <c r="AQ32" s="42" t="str">
        <f t="shared" ca="1" si="1"/>
        <v/>
      </c>
      <c r="AR32" s="87" t="str">
        <f t="shared" ca="1" si="5"/>
        <v>فروردین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 t="str">
        <f>IFERROR(VLOOKUP($B33,'لیست پرسنل'!$B$2:$K$21,4,0)*F33,"")</f>
        <v/>
      </c>
      <c r="L33" s="6" t="str">
        <f>IFERROR(IF(VLOOKUP($B33,'لیست پرسنل'!$B$2:$K$21,7,0)="بله",F33*تنظیمات!$C$6,0),"")</f>
        <v/>
      </c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 t="str">
        <f t="shared" ca="1" si="2"/>
        <v/>
      </c>
      <c r="AK33" s="86" t="str">
        <f t="shared" ca="1" si="3"/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>
        <v>0</v>
      </c>
      <c r="AN33" s="41" t="str">
        <f ca="1">IFERROR(IF(تنظیمات!$C$11="سالانه",AJ33,AI33),"")</f>
        <v/>
      </c>
      <c r="AO33" s="31"/>
      <c r="AP33" s="41" t="str">
        <f t="shared" ca="1" si="4"/>
        <v/>
      </c>
      <c r="AQ33" s="42" t="str">
        <f t="shared" ca="1" si="1"/>
        <v/>
      </c>
      <c r="AR33" s="87" t="str">
        <f t="shared" ca="1" si="5"/>
        <v>فروردین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 t="str">
        <f>IFERROR(VLOOKUP($B34,'لیست پرسنل'!$B$2:$K$21,4,0)*F34,"")</f>
        <v/>
      </c>
      <c r="L34" s="6" t="str">
        <f>IFERROR(IF(VLOOKUP($B34,'لیست پرسنل'!$B$2:$K$21,7,0)="بله",F34*تنظیمات!$C$6,0),"")</f>
        <v/>
      </c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 t="str">
        <f t="shared" ca="1" si="2"/>
        <v/>
      </c>
      <c r="AK34" s="86" t="str">
        <f t="shared" ca="1" si="3"/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>
        <v>0</v>
      </c>
      <c r="AN34" s="41" t="str">
        <f ca="1">IFERROR(IF(تنظیمات!$C$11="سالانه",AJ34,AI34),"")</f>
        <v/>
      </c>
      <c r="AO34" s="31"/>
      <c r="AP34" s="41" t="str">
        <f t="shared" ca="1" si="4"/>
        <v/>
      </c>
      <c r="AQ34" s="42" t="str">
        <f t="shared" ref="AQ34:AQ65" ca="1" si="6">IFERROR(AD34-AP34,"")</f>
        <v/>
      </c>
      <c r="AR34" s="87" t="str">
        <f t="shared" ca="1" si="5"/>
        <v>فروردین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 t="str">
        <f>IFERROR(VLOOKUP($B35,'لیست پرسنل'!$B$2:$K$21,4,0)*F35,"")</f>
        <v/>
      </c>
      <c r="L35" s="6" t="str">
        <f>IFERROR(IF(VLOOKUP($B35,'لیست پرسنل'!$B$2:$K$21,7,0)="بله",F35*تنظیمات!$C$6,0),"")</f>
        <v/>
      </c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 t="str">
        <f t="shared" ca="1" si="2"/>
        <v/>
      </c>
      <c r="AK35" s="86" t="str">
        <f t="shared" ca="1" si="3"/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>
        <v>0</v>
      </c>
      <c r="AN35" s="41" t="str">
        <f ca="1">IFERROR(IF(تنظیمات!$C$11="سالانه",AJ35,AI35),"")</f>
        <v/>
      </c>
      <c r="AO35" s="31"/>
      <c r="AP35" s="41" t="str">
        <f t="shared" ca="1" si="4"/>
        <v/>
      </c>
      <c r="AQ35" s="42" t="str">
        <f t="shared" ca="1" si="6"/>
        <v/>
      </c>
      <c r="AR35" s="87" t="str">
        <f t="shared" ca="1" si="5"/>
        <v>فروردین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 t="str">
        <f>IFERROR(VLOOKUP($B36,'لیست پرسنل'!$B$2:$K$21,4,0)*F36,"")</f>
        <v/>
      </c>
      <c r="L36" s="6" t="str">
        <f>IFERROR(IF(VLOOKUP($B36,'لیست پرسنل'!$B$2:$K$21,7,0)="بله",F36*تنظیمات!$C$6,0),"")</f>
        <v/>
      </c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 t="str">
        <f t="shared" ca="1" si="2"/>
        <v/>
      </c>
      <c r="AK36" s="86" t="str">
        <f t="shared" ca="1" si="3"/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>
        <v>0</v>
      </c>
      <c r="AN36" s="41" t="str">
        <f ca="1">IFERROR(IF(تنظیمات!$C$11="سالانه",AJ36,AI36),"")</f>
        <v/>
      </c>
      <c r="AO36" s="31"/>
      <c r="AP36" s="41" t="str">
        <f t="shared" ca="1" si="4"/>
        <v/>
      </c>
      <c r="AQ36" s="42" t="str">
        <f t="shared" ca="1" si="6"/>
        <v/>
      </c>
      <c r="AR36" s="87" t="str">
        <f t="shared" ca="1" si="5"/>
        <v>فروردین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 t="str">
        <f>IFERROR(VLOOKUP($B37,'لیست پرسنل'!$B$2:$K$21,4,0)*F37,"")</f>
        <v/>
      </c>
      <c r="L37" s="6" t="str">
        <f>IFERROR(IF(VLOOKUP($B37,'لیست پرسنل'!$B$2:$K$21,7,0)="بله",F37*تنظیمات!$C$6,0),"")</f>
        <v/>
      </c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 t="str">
        <f t="shared" ca="1" si="2"/>
        <v/>
      </c>
      <c r="AK37" s="86" t="str">
        <f t="shared" ca="1" si="3"/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>
        <v>0</v>
      </c>
      <c r="AN37" s="41" t="str">
        <f ca="1">IFERROR(IF(تنظیمات!$C$11="سالانه",AJ37,AI37),"")</f>
        <v/>
      </c>
      <c r="AO37" s="31"/>
      <c r="AP37" s="41" t="str">
        <f t="shared" ca="1" si="4"/>
        <v/>
      </c>
      <c r="AQ37" s="42" t="str">
        <f t="shared" ca="1" si="6"/>
        <v/>
      </c>
      <c r="AR37" s="87" t="str">
        <f t="shared" ca="1" si="5"/>
        <v>فروردین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 t="str">
        <f>IFERROR(VLOOKUP($B38,'لیست پرسنل'!$B$2:$K$21,4,0)*F38,"")</f>
        <v/>
      </c>
      <c r="L38" s="6" t="str">
        <f>IFERROR(IF(VLOOKUP($B38,'لیست پرسنل'!$B$2:$K$21,7,0)="بله",F38*تنظیمات!$C$6,0),"")</f>
        <v/>
      </c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 t="str">
        <f t="shared" ca="1" si="2"/>
        <v/>
      </c>
      <c r="AK38" s="86" t="str">
        <f t="shared" ca="1" si="3"/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>
        <v>0</v>
      </c>
      <c r="AN38" s="41" t="str">
        <f ca="1">IFERROR(IF(تنظیمات!$C$11="سالانه",AJ38,AI38),"")</f>
        <v/>
      </c>
      <c r="AO38" s="31"/>
      <c r="AP38" s="41" t="str">
        <f t="shared" ca="1" si="4"/>
        <v/>
      </c>
      <c r="AQ38" s="42" t="str">
        <f t="shared" ca="1" si="6"/>
        <v/>
      </c>
      <c r="AR38" s="87" t="str">
        <f t="shared" ca="1" si="5"/>
        <v>فروردین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 t="str">
        <f>IFERROR(VLOOKUP($B39,'لیست پرسنل'!$B$2:$K$21,4,0)*F39,"")</f>
        <v/>
      </c>
      <c r="L39" s="6" t="str">
        <f>IFERROR(IF(VLOOKUP($B39,'لیست پرسنل'!$B$2:$K$21,7,0)="بله",F39*تنظیمات!$C$6,0),"")</f>
        <v/>
      </c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 t="str">
        <f t="shared" ca="1" si="2"/>
        <v/>
      </c>
      <c r="AK39" s="86" t="str">
        <f t="shared" ca="1" si="3"/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>
        <v>0</v>
      </c>
      <c r="AN39" s="41" t="str">
        <f ca="1">IFERROR(IF(تنظیمات!$C$11="سالانه",AJ39,AI39),"")</f>
        <v/>
      </c>
      <c r="AO39" s="31"/>
      <c r="AP39" s="41" t="str">
        <f t="shared" ca="1" si="4"/>
        <v/>
      </c>
      <c r="AQ39" s="42" t="str">
        <f t="shared" ca="1" si="6"/>
        <v/>
      </c>
      <c r="AR39" s="87" t="str">
        <f t="shared" ca="1" si="5"/>
        <v>فروردین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 t="str">
        <f>IFERROR(VLOOKUP($B40,'لیست پرسنل'!$B$2:$K$21,4,0)*F40,"")</f>
        <v/>
      </c>
      <c r="L40" s="6" t="str">
        <f>IFERROR(IF(VLOOKUP($B40,'لیست پرسنل'!$B$2:$K$21,7,0)="بله",F40*تنظیمات!$C$6,0),"")</f>
        <v/>
      </c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 t="str">
        <f t="shared" ca="1" si="2"/>
        <v/>
      </c>
      <c r="AK40" s="86" t="str">
        <f t="shared" ca="1" si="3"/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>
        <v>0</v>
      </c>
      <c r="AN40" s="41" t="str">
        <f ca="1">IFERROR(IF(تنظیمات!$C$11="سالانه",AJ40,AI40),"")</f>
        <v/>
      </c>
      <c r="AO40" s="31"/>
      <c r="AP40" s="41" t="str">
        <f t="shared" ca="1" si="4"/>
        <v/>
      </c>
      <c r="AQ40" s="42" t="str">
        <f t="shared" ca="1" si="6"/>
        <v/>
      </c>
      <c r="AR40" s="87" t="str">
        <f t="shared" ca="1" si="5"/>
        <v>فروردین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 t="str">
        <f>IFERROR(VLOOKUP($B41,'لیست پرسنل'!$B$2:$K$21,4,0)*F41,"")</f>
        <v/>
      </c>
      <c r="L41" s="6" t="str">
        <f>IFERROR(IF(VLOOKUP($B41,'لیست پرسنل'!$B$2:$K$21,7,0)="بله",F41*تنظیمات!$C$6,0),"")</f>
        <v/>
      </c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 t="str">
        <f t="shared" ca="1" si="2"/>
        <v/>
      </c>
      <c r="AK41" s="86" t="str">
        <f t="shared" ca="1" si="3"/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>
        <v>0</v>
      </c>
      <c r="AN41" s="41" t="str">
        <f ca="1">IFERROR(IF(تنظیمات!$C$11="سالانه",AJ41,AI41),"")</f>
        <v/>
      </c>
      <c r="AO41" s="31"/>
      <c r="AP41" s="41" t="str">
        <f t="shared" ca="1" si="4"/>
        <v/>
      </c>
      <c r="AQ41" s="42" t="str">
        <f t="shared" ca="1" si="6"/>
        <v/>
      </c>
      <c r="AR41" s="87" t="str">
        <f t="shared" ca="1" si="5"/>
        <v>فروردین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 t="str">
        <f>IFERROR(VLOOKUP($B42,'لیست پرسنل'!$B$2:$K$21,4,0)*F42,"")</f>
        <v/>
      </c>
      <c r="L42" s="6" t="str">
        <f>IFERROR(IF(VLOOKUP($B42,'لیست پرسنل'!$B$2:$K$21,7,0)="بله",F42*تنظیمات!$C$6,0),"")</f>
        <v/>
      </c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 t="str">
        <f t="shared" ca="1" si="2"/>
        <v/>
      </c>
      <c r="AK42" s="86" t="str">
        <f t="shared" ca="1" si="3"/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>
        <v>0</v>
      </c>
      <c r="AN42" s="41" t="str">
        <f ca="1">IFERROR(IF(تنظیمات!$C$11="سالانه",AJ42,AI42),"")</f>
        <v/>
      </c>
      <c r="AO42" s="31"/>
      <c r="AP42" s="41" t="str">
        <f t="shared" ca="1" si="4"/>
        <v/>
      </c>
      <c r="AQ42" s="42" t="str">
        <f t="shared" ca="1" si="6"/>
        <v/>
      </c>
      <c r="AR42" s="87" t="str">
        <f t="shared" ca="1" si="5"/>
        <v>فروردین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 t="str">
        <f>IFERROR(VLOOKUP($B43,'لیست پرسنل'!$B$2:$K$21,4,0)*F43,"")</f>
        <v/>
      </c>
      <c r="L43" s="6" t="str">
        <f>IFERROR(IF(VLOOKUP($B43,'لیست پرسنل'!$B$2:$K$21,7,0)="بله",F43*تنظیمات!$C$6,0),"")</f>
        <v/>
      </c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 t="str">
        <f t="shared" ca="1" si="2"/>
        <v/>
      </c>
      <c r="AK43" s="86" t="str">
        <f t="shared" ca="1" si="3"/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>
        <v>0</v>
      </c>
      <c r="AN43" s="41" t="str">
        <f ca="1">IFERROR(IF(تنظیمات!$C$11="سالانه",AJ43,AI43),"")</f>
        <v/>
      </c>
      <c r="AO43" s="31"/>
      <c r="AP43" s="41" t="str">
        <f t="shared" ca="1" si="4"/>
        <v/>
      </c>
      <c r="AQ43" s="42" t="str">
        <f t="shared" ca="1" si="6"/>
        <v/>
      </c>
      <c r="AR43" s="87" t="str">
        <f t="shared" ca="1" si="5"/>
        <v>فروردین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 t="str">
        <f>IFERROR(VLOOKUP($B44,'لیست پرسنل'!$B$2:$K$21,4,0)*F44,"")</f>
        <v/>
      </c>
      <c r="L44" s="6" t="str">
        <f>IFERROR(IF(VLOOKUP($B44,'لیست پرسنل'!$B$2:$K$21,7,0)="بله",F44*تنظیمات!$C$6,0),"")</f>
        <v/>
      </c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 t="str">
        <f t="shared" ca="1" si="2"/>
        <v/>
      </c>
      <c r="AK44" s="86" t="str">
        <f t="shared" ca="1" si="3"/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>
        <v>0</v>
      </c>
      <c r="AN44" s="41" t="str">
        <f ca="1">IFERROR(IF(تنظیمات!$C$11="سالانه",AJ44,AI44),"")</f>
        <v/>
      </c>
      <c r="AO44" s="31"/>
      <c r="AP44" s="41" t="str">
        <f t="shared" ca="1" si="4"/>
        <v/>
      </c>
      <c r="AQ44" s="42" t="str">
        <f t="shared" ca="1" si="6"/>
        <v/>
      </c>
      <c r="AR44" s="87" t="str">
        <f t="shared" ca="1" si="5"/>
        <v>فروردین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 t="str">
        <f>IFERROR(VLOOKUP($B45,'لیست پرسنل'!$B$2:$K$21,4,0)*F45,"")</f>
        <v/>
      </c>
      <c r="L45" s="6" t="str">
        <f>IFERROR(IF(VLOOKUP($B45,'لیست پرسنل'!$B$2:$K$21,7,0)="بله",F45*تنظیمات!$C$6,0),"")</f>
        <v/>
      </c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 t="str">
        <f t="shared" ca="1" si="2"/>
        <v/>
      </c>
      <c r="AK45" s="86" t="str">
        <f t="shared" ca="1" si="3"/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>
        <v>0</v>
      </c>
      <c r="AN45" s="41" t="str">
        <f ca="1">IFERROR(IF(تنظیمات!$C$11="سالانه",AJ45,AI45),"")</f>
        <v/>
      </c>
      <c r="AO45" s="31"/>
      <c r="AP45" s="41" t="str">
        <f t="shared" ca="1" si="4"/>
        <v/>
      </c>
      <c r="AQ45" s="42" t="str">
        <f t="shared" ca="1" si="6"/>
        <v/>
      </c>
      <c r="AR45" s="87" t="str">
        <f t="shared" ca="1" si="5"/>
        <v>فروردین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 t="str">
        <f>IFERROR(VLOOKUP($B46,'لیست پرسنل'!$B$2:$K$21,4,0)*F46,"")</f>
        <v/>
      </c>
      <c r="L46" s="6" t="str">
        <f>IFERROR(IF(VLOOKUP($B46,'لیست پرسنل'!$B$2:$K$21,7,0)="بله",F46*تنظیمات!$C$6,0),"")</f>
        <v/>
      </c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 t="str">
        <f t="shared" ca="1" si="2"/>
        <v/>
      </c>
      <c r="AK46" s="86" t="str">
        <f t="shared" ca="1" si="3"/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>
        <v>0</v>
      </c>
      <c r="AN46" s="41" t="str">
        <f ca="1">IFERROR(IF(تنظیمات!$C$11="سالانه",AJ46,AI46),"")</f>
        <v/>
      </c>
      <c r="AO46" s="31"/>
      <c r="AP46" s="41" t="str">
        <f t="shared" ca="1" si="4"/>
        <v/>
      </c>
      <c r="AQ46" s="42" t="str">
        <f t="shared" ca="1" si="6"/>
        <v/>
      </c>
      <c r="AR46" s="87" t="str">
        <f t="shared" ca="1" si="5"/>
        <v>فروردین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 t="str">
        <f>IFERROR(VLOOKUP($B47,'لیست پرسنل'!$B$2:$K$21,4,0)*F47,"")</f>
        <v/>
      </c>
      <c r="L47" s="6" t="str">
        <f>IFERROR(IF(VLOOKUP($B47,'لیست پرسنل'!$B$2:$K$21,7,0)="بله",F47*تنظیمات!$C$6,0),"")</f>
        <v/>
      </c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 t="str">
        <f t="shared" ca="1" si="2"/>
        <v/>
      </c>
      <c r="AK47" s="86" t="str">
        <f t="shared" ca="1" si="3"/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>
        <v>0</v>
      </c>
      <c r="AN47" s="41" t="str">
        <f ca="1">IFERROR(IF(تنظیمات!$C$11="سالانه",AJ47,AI47),"")</f>
        <v/>
      </c>
      <c r="AO47" s="31"/>
      <c r="AP47" s="41" t="str">
        <f t="shared" ca="1" si="4"/>
        <v/>
      </c>
      <c r="AQ47" s="42" t="str">
        <f t="shared" ca="1" si="6"/>
        <v/>
      </c>
      <c r="AR47" s="87" t="str">
        <f t="shared" ca="1" si="5"/>
        <v>فروردین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 t="str">
        <f>IFERROR(VLOOKUP($B48,'لیست پرسنل'!$B$2:$K$21,4,0)*F48,"")</f>
        <v/>
      </c>
      <c r="L48" s="6" t="str">
        <f>IFERROR(IF(VLOOKUP($B48,'لیست پرسنل'!$B$2:$K$21,7,0)="بله",F48*تنظیمات!$C$6,0),"")</f>
        <v/>
      </c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 t="str">
        <f t="shared" ca="1" si="2"/>
        <v/>
      </c>
      <c r="AK48" s="86" t="str">
        <f t="shared" ca="1" si="3"/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>
        <v>0</v>
      </c>
      <c r="AN48" s="41" t="str">
        <f ca="1">IFERROR(IF(تنظیمات!$C$11="سالانه",AJ48,AI48),"")</f>
        <v/>
      </c>
      <c r="AO48" s="31"/>
      <c r="AP48" s="41" t="str">
        <f t="shared" ca="1" si="4"/>
        <v/>
      </c>
      <c r="AQ48" s="42" t="str">
        <f t="shared" ca="1" si="6"/>
        <v/>
      </c>
      <c r="AR48" s="87" t="str">
        <f t="shared" ca="1" si="5"/>
        <v>فروردین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 t="str">
        <f>IFERROR(VLOOKUP($B49,'لیست پرسنل'!$B$2:$K$21,4,0)*F49,"")</f>
        <v/>
      </c>
      <c r="L49" s="6" t="str">
        <f>IFERROR(IF(VLOOKUP($B49,'لیست پرسنل'!$B$2:$K$21,7,0)="بله",F49*تنظیمات!$C$6,0),"")</f>
        <v/>
      </c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 t="str">
        <f t="shared" ca="1" si="2"/>
        <v/>
      </c>
      <c r="AK49" s="86" t="str">
        <f t="shared" ca="1" si="3"/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>
        <v>0</v>
      </c>
      <c r="AN49" s="41" t="str">
        <f ca="1">IFERROR(IF(تنظیمات!$C$11="سالانه",AJ49,AI49),"")</f>
        <v/>
      </c>
      <c r="AO49" s="31"/>
      <c r="AP49" s="41" t="str">
        <f t="shared" ca="1" si="4"/>
        <v/>
      </c>
      <c r="AQ49" s="42" t="str">
        <f t="shared" ca="1" si="6"/>
        <v/>
      </c>
      <c r="AR49" s="87" t="str">
        <f t="shared" ca="1" si="5"/>
        <v>فروردین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 t="str">
        <f>IFERROR(VLOOKUP($B50,'لیست پرسنل'!$B$2:$K$21,4,0)*F50,"")</f>
        <v/>
      </c>
      <c r="L50" s="6" t="str">
        <f>IFERROR(IF(VLOOKUP($B50,'لیست پرسنل'!$B$2:$K$21,7,0)="بله",F50*تنظیمات!$C$6,0),"")</f>
        <v/>
      </c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 t="str">
        <f t="shared" ca="1" si="2"/>
        <v/>
      </c>
      <c r="AK50" s="86" t="str">
        <f t="shared" ca="1" si="3"/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>
        <v>0</v>
      </c>
      <c r="AN50" s="41" t="str">
        <f ca="1">IFERROR(IF(تنظیمات!$C$11="سالانه",AJ50,AI50),"")</f>
        <v/>
      </c>
      <c r="AO50" s="31"/>
      <c r="AP50" s="41" t="str">
        <f t="shared" ca="1" si="4"/>
        <v/>
      </c>
      <c r="AQ50" s="42" t="str">
        <f t="shared" ca="1" si="6"/>
        <v/>
      </c>
      <c r="AR50" s="87" t="str">
        <f t="shared" ca="1" si="5"/>
        <v>فروردین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 t="str">
        <f>IFERROR(VLOOKUP($B51,'لیست پرسنل'!$B$2:$K$21,4,0)*F51,"")</f>
        <v/>
      </c>
      <c r="L51" s="6" t="str">
        <f>IFERROR(IF(VLOOKUP($B51,'لیست پرسنل'!$B$2:$K$21,7,0)="بله",F51*تنظیمات!$C$6,0),"")</f>
        <v/>
      </c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 t="str">
        <f t="shared" ca="1" si="2"/>
        <v/>
      </c>
      <c r="AK51" s="86" t="str">
        <f t="shared" ca="1" si="3"/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>
        <v>0</v>
      </c>
      <c r="AN51" s="41" t="str">
        <f ca="1">IFERROR(IF(تنظیمات!$C$11="سالانه",AJ51,AI51),"")</f>
        <v/>
      </c>
      <c r="AO51" s="31"/>
      <c r="AP51" s="41" t="str">
        <f t="shared" ca="1" si="4"/>
        <v/>
      </c>
      <c r="AQ51" s="42" t="str">
        <f t="shared" ca="1" si="6"/>
        <v/>
      </c>
      <c r="AR51" s="87" t="str">
        <f t="shared" ca="1" si="5"/>
        <v>فروردین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 t="str">
        <f>IFERROR(VLOOKUP($B52,'لیست پرسنل'!$B$2:$K$21,4,0)*F52,"")</f>
        <v/>
      </c>
      <c r="L52" s="6" t="str">
        <f>IFERROR(IF(VLOOKUP($B52,'لیست پرسنل'!$B$2:$K$21,7,0)="بله",F52*تنظیمات!$C$6,0),"")</f>
        <v/>
      </c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 t="str">
        <f t="shared" ca="1" si="2"/>
        <v/>
      </c>
      <c r="AK52" s="86" t="str">
        <f t="shared" ca="1" si="3"/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>
        <v>0</v>
      </c>
      <c r="AN52" s="41" t="str">
        <f ca="1">IFERROR(IF(تنظیمات!$C$11="سالانه",AJ52,AI52),"")</f>
        <v/>
      </c>
      <c r="AO52" s="31"/>
      <c r="AP52" s="41" t="str">
        <f t="shared" ca="1" si="4"/>
        <v/>
      </c>
      <c r="AQ52" s="42" t="str">
        <f t="shared" ca="1" si="6"/>
        <v/>
      </c>
      <c r="AR52" s="87" t="str">
        <f t="shared" ca="1" si="5"/>
        <v>فروردین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 t="str">
        <f>IFERROR(VLOOKUP($B53,'لیست پرسنل'!$B$2:$K$21,4,0)*F53,"")</f>
        <v/>
      </c>
      <c r="L53" s="6" t="str">
        <f>IFERROR(IF(VLOOKUP($B53,'لیست پرسنل'!$B$2:$K$21,7,0)="بله",F53*تنظیمات!$C$6,0),"")</f>
        <v/>
      </c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 t="str">
        <f t="shared" ca="1" si="2"/>
        <v/>
      </c>
      <c r="AK53" s="86" t="str">
        <f t="shared" ca="1" si="3"/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>
        <v>0</v>
      </c>
      <c r="AN53" s="41" t="str">
        <f ca="1">IFERROR(IF(تنظیمات!$C$11="سالانه",AJ53,AI53),"")</f>
        <v/>
      </c>
      <c r="AO53" s="31"/>
      <c r="AP53" s="41" t="str">
        <f t="shared" ca="1" si="4"/>
        <v/>
      </c>
      <c r="AQ53" s="42" t="str">
        <f t="shared" ca="1" si="6"/>
        <v/>
      </c>
      <c r="AR53" s="87" t="str">
        <f t="shared" ca="1" si="5"/>
        <v>فروردین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 t="str">
        <f>IFERROR(VLOOKUP($B54,'لیست پرسنل'!$B$2:$K$21,4,0)*F54,"")</f>
        <v/>
      </c>
      <c r="L54" s="6" t="str">
        <f>IFERROR(IF(VLOOKUP($B54,'لیست پرسنل'!$B$2:$K$21,7,0)="بله",F54*تنظیمات!$C$6,0),"")</f>
        <v/>
      </c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 t="str">
        <f t="shared" ca="1" si="2"/>
        <v/>
      </c>
      <c r="AK54" s="86" t="str">
        <f t="shared" ca="1" si="3"/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>
        <v>0</v>
      </c>
      <c r="AN54" s="41" t="str">
        <f ca="1">IFERROR(IF(تنظیمات!$C$11="سالانه",AJ54,AI54),"")</f>
        <v/>
      </c>
      <c r="AO54" s="31"/>
      <c r="AP54" s="41" t="str">
        <f t="shared" ca="1" si="4"/>
        <v/>
      </c>
      <c r="AQ54" s="42" t="str">
        <f t="shared" ca="1" si="6"/>
        <v/>
      </c>
      <c r="AR54" s="87" t="str">
        <f t="shared" ca="1" si="5"/>
        <v>فروردین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 t="str">
        <f>IFERROR(VLOOKUP($B55,'لیست پرسنل'!$B$2:$K$21,4,0)*F55,"")</f>
        <v/>
      </c>
      <c r="L55" s="6" t="str">
        <f>IFERROR(IF(VLOOKUP($B55,'لیست پرسنل'!$B$2:$K$21,7,0)="بله",F55*تنظیمات!$C$6,0),"")</f>
        <v/>
      </c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 t="str">
        <f t="shared" ca="1" si="2"/>
        <v/>
      </c>
      <c r="AK55" s="86" t="str">
        <f t="shared" ca="1" si="3"/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>
        <v>0</v>
      </c>
      <c r="AN55" s="41" t="str">
        <f ca="1">IFERROR(IF(تنظیمات!$C$11="سالانه",AJ55,AI55),"")</f>
        <v/>
      </c>
      <c r="AO55" s="31"/>
      <c r="AP55" s="41" t="str">
        <f t="shared" ca="1" si="4"/>
        <v/>
      </c>
      <c r="AQ55" s="42" t="str">
        <f t="shared" ca="1" si="6"/>
        <v/>
      </c>
      <c r="AR55" s="87" t="str">
        <f t="shared" ca="1" si="5"/>
        <v>فروردین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 t="str">
        <f>IFERROR(VLOOKUP($B56,'لیست پرسنل'!$B$2:$K$21,4,0)*F56,"")</f>
        <v/>
      </c>
      <c r="L56" s="6" t="str">
        <f>IFERROR(IF(VLOOKUP($B56,'لیست پرسنل'!$B$2:$K$21,7,0)="بله",F56*تنظیمات!$C$6,0),"")</f>
        <v/>
      </c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 t="str">
        <f t="shared" ca="1" si="2"/>
        <v/>
      </c>
      <c r="AK56" s="86" t="str">
        <f t="shared" ca="1" si="3"/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>
        <v>0</v>
      </c>
      <c r="AN56" s="41" t="str">
        <f ca="1">IFERROR(IF(تنظیمات!$C$11="سالانه",AJ56,AI56),"")</f>
        <v/>
      </c>
      <c r="AO56" s="31"/>
      <c r="AP56" s="41" t="str">
        <f t="shared" ca="1" si="4"/>
        <v/>
      </c>
      <c r="AQ56" s="42" t="str">
        <f t="shared" ca="1" si="6"/>
        <v/>
      </c>
      <c r="AR56" s="87" t="str">
        <f t="shared" ca="1" si="5"/>
        <v>فروردین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 t="str">
        <f>IFERROR(VLOOKUP($B57,'لیست پرسنل'!$B$2:$K$21,4,0)*F57,"")</f>
        <v/>
      </c>
      <c r="L57" s="6" t="str">
        <f>IFERROR(IF(VLOOKUP($B57,'لیست پرسنل'!$B$2:$K$21,7,0)="بله",F57*تنظیمات!$C$6,0),"")</f>
        <v/>
      </c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 t="str">
        <f t="shared" ca="1" si="2"/>
        <v/>
      </c>
      <c r="AK57" s="86" t="str">
        <f t="shared" ca="1" si="3"/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>
        <v>0</v>
      </c>
      <c r="AN57" s="41" t="str">
        <f ca="1">IFERROR(IF(تنظیمات!$C$11="سالانه",AJ57,AI57),"")</f>
        <v/>
      </c>
      <c r="AO57" s="31"/>
      <c r="AP57" s="41" t="str">
        <f t="shared" ca="1" si="4"/>
        <v/>
      </c>
      <c r="AQ57" s="42" t="str">
        <f t="shared" ca="1" si="6"/>
        <v/>
      </c>
      <c r="AR57" s="87" t="str">
        <f t="shared" ca="1" si="5"/>
        <v>فروردین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 t="str">
        <f>IFERROR(VLOOKUP($B58,'لیست پرسنل'!$B$2:$K$21,4,0)*F58,"")</f>
        <v/>
      </c>
      <c r="L58" s="6" t="str">
        <f>IFERROR(IF(VLOOKUP($B58,'لیست پرسنل'!$B$2:$K$21,7,0)="بله",F58*تنظیمات!$C$6,0),"")</f>
        <v/>
      </c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 t="str">
        <f t="shared" ca="1" si="2"/>
        <v/>
      </c>
      <c r="AK58" s="86" t="str">
        <f t="shared" ca="1" si="3"/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>
        <v>0</v>
      </c>
      <c r="AN58" s="41" t="str">
        <f ca="1">IFERROR(IF(تنظیمات!$C$11="سالانه",AJ58,AI58),"")</f>
        <v/>
      </c>
      <c r="AO58" s="31"/>
      <c r="AP58" s="41" t="str">
        <f t="shared" ca="1" si="4"/>
        <v/>
      </c>
      <c r="AQ58" s="42" t="str">
        <f t="shared" ca="1" si="6"/>
        <v/>
      </c>
      <c r="AR58" s="87" t="str">
        <f t="shared" ca="1" si="5"/>
        <v>فروردین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 t="str">
        <f>IFERROR(VLOOKUP($B59,'لیست پرسنل'!$B$2:$K$21,4,0)*F59,"")</f>
        <v/>
      </c>
      <c r="L59" s="6" t="str">
        <f>IFERROR(IF(VLOOKUP($B59,'لیست پرسنل'!$B$2:$K$21,7,0)="بله",F59*تنظیمات!$C$6,0),"")</f>
        <v/>
      </c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 t="str">
        <f t="shared" ca="1" si="2"/>
        <v/>
      </c>
      <c r="AK59" s="86" t="str">
        <f t="shared" ca="1" si="3"/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>
        <v>0</v>
      </c>
      <c r="AN59" s="41" t="str">
        <f ca="1">IFERROR(IF(تنظیمات!$C$11="سالانه",AJ59,AI59),"")</f>
        <v/>
      </c>
      <c r="AO59" s="31"/>
      <c r="AP59" s="41" t="str">
        <f t="shared" ca="1" si="4"/>
        <v/>
      </c>
      <c r="AQ59" s="42" t="str">
        <f t="shared" ca="1" si="6"/>
        <v/>
      </c>
      <c r="AR59" s="87" t="str">
        <f t="shared" ca="1" si="5"/>
        <v>فروردین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 t="str">
        <f>IFERROR(VLOOKUP($B60,'لیست پرسنل'!$B$2:$K$21,4,0)*F60,"")</f>
        <v/>
      </c>
      <c r="L60" s="6" t="str">
        <f>IFERROR(IF(VLOOKUP($B60,'لیست پرسنل'!$B$2:$K$21,7,0)="بله",F60*تنظیمات!$C$6,0),"")</f>
        <v/>
      </c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 t="str">
        <f t="shared" ca="1" si="2"/>
        <v/>
      </c>
      <c r="AK60" s="86" t="str">
        <f t="shared" ca="1" si="3"/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>
        <v>0</v>
      </c>
      <c r="AN60" s="41" t="str">
        <f ca="1">IFERROR(IF(تنظیمات!$C$11="سالانه",AJ60,AI60),"")</f>
        <v/>
      </c>
      <c r="AO60" s="31"/>
      <c r="AP60" s="41" t="str">
        <f t="shared" ca="1" si="4"/>
        <v/>
      </c>
      <c r="AQ60" s="42" t="str">
        <f t="shared" ca="1" si="6"/>
        <v/>
      </c>
      <c r="AR60" s="87" t="str">
        <f t="shared" ca="1" si="5"/>
        <v>فروردین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 t="str">
        <f>IFERROR(VLOOKUP($B61,'لیست پرسنل'!$B$2:$K$21,4,0)*F61,"")</f>
        <v/>
      </c>
      <c r="L61" s="6" t="str">
        <f>IFERROR(IF(VLOOKUP($B61,'لیست پرسنل'!$B$2:$K$21,7,0)="بله",F61*تنظیمات!$C$6,0),"")</f>
        <v/>
      </c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 t="str">
        <f t="shared" ca="1" si="2"/>
        <v/>
      </c>
      <c r="AK61" s="86" t="str">
        <f t="shared" ca="1" si="3"/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>
        <v>0</v>
      </c>
      <c r="AN61" s="41" t="str">
        <f ca="1">IFERROR(IF(تنظیمات!$C$11="سالانه",AJ61,AI61),"")</f>
        <v/>
      </c>
      <c r="AO61" s="31"/>
      <c r="AP61" s="41" t="str">
        <f t="shared" ca="1" si="4"/>
        <v/>
      </c>
      <c r="AQ61" s="42" t="str">
        <f t="shared" ca="1" si="6"/>
        <v/>
      </c>
      <c r="AR61" s="87" t="str">
        <f t="shared" ca="1" si="5"/>
        <v>فروردین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 t="str">
        <f>IFERROR(VLOOKUP($B62,'لیست پرسنل'!$B$2:$K$21,4,0)*F62,"")</f>
        <v/>
      </c>
      <c r="L62" s="6" t="str">
        <f>IFERROR(IF(VLOOKUP($B62,'لیست پرسنل'!$B$2:$K$21,7,0)="بله",F62*تنظیمات!$C$6,0),"")</f>
        <v/>
      </c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 t="str">
        <f t="shared" ca="1" si="2"/>
        <v/>
      </c>
      <c r="AK62" s="86" t="str">
        <f t="shared" ca="1" si="3"/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>
        <v>0</v>
      </c>
      <c r="AN62" s="41" t="str">
        <f ca="1">IFERROR(IF(تنظیمات!$C$11="سالانه",AJ62,AI62),"")</f>
        <v/>
      </c>
      <c r="AO62" s="31"/>
      <c r="AP62" s="41" t="str">
        <f t="shared" ca="1" si="4"/>
        <v/>
      </c>
      <c r="AQ62" s="42" t="str">
        <f t="shared" ca="1" si="6"/>
        <v/>
      </c>
      <c r="AR62" s="87" t="str">
        <f t="shared" ca="1" si="5"/>
        <v>فروردین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 t="str">
        <f>IFERROR(VLOOKUP($B63,'لیست پرسنل'!$B$2:$K$21,4,0)*F63,"")</f>
        <v/>
      </c>
      <c r="L63" s="6" t="str">
        <f>IFERROR(IF(VLOOKUP($B63,'لیست پرسنل'!$B$2:$K$21,7,0)="بله",F63*تنظیمات!$C$6,0),"")</f>
        <v/>
      </c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 t="str">
        <f t="shared" ca="1" si="2"/>
        <v/>
      </c>
      <c r="AK63" s="86" t="str">
        <f t="shared" ca="1" si="3"/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>
        <v>0</v>
      </c>
      <c r="AN63" s="41" t="str">
        <f ca="1">IFERROR(IF(تنظیمات!$C$11="سالانه",AJ63,AI63),"")</f>
        <v/>
      </c>
      <c r="AO63" s="31"/>
      <c r="AP63" s="41" t="str">
        <f t="shared" ca="1" si="4"/>
        <v/>
      </c>
      <c r="AQ63" s="42" t="str">
        <f t="shared" ca="1" si="6"/>
        <v/>
      </c>
      <c r="AR63" s="87" t="str">
        <f t="shared" ca="1" si="5"/>
        <v>فروردین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 t="str">
        <f>IFERROR(VLOOKUP($B64,'لیست پرسنل'!$B$2:$K$21,4,0)*F64,"")</f>
        <v/>
      </c>
      <c r="L64" s="6" t="str">
        <f>IFERROR(IF(VLOOKUP($B64,'لیست پرسنل'!$B$2:$K$21,7,0)="بله",F64*تنظیمات!$C$6,0),"")</f>
        <v/>
      </c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 t="str">
        <f t="shared" ca="1" si="2"/>
        <v/>
      </c>
      <c r="AK64" s="86" t="str">
        <f t="shared" ca="1" si="3"/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>
        <v>0</v>
      </c>
      <c r="AN64" s="41" t="str">
        <f ca="1">IFERROR(IF(تنظیمات!$C$11="سالانه",AJ64,AI64),"")</f>
        <v/>
      </c>
      <c r="AO64" s="31"/>
      <c r="AP64" s="41" t="str">
        <f t="shared" ca="1" si="4"/>
        <v/>
      </c>
      <c r="AQ64" s="42" t="str">
        <f t="shared" ca="1" si="6"/>
        <v/>
      </c>
      <c r="AR64" s="87" t="str">
        <f t="shared" ca="1" si="5"/>
        <v>فروردین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 t="str">
        <f>IFERROR(VLOOKUP($B65,'لیست پرسنل'!$B$2:$K$21,4,0)*F65,"")</f>
        <v/>
      </c>
      <c r="L65" s="6" t="str">
        <f>IFERROR(IF(VLOOKUP($B65,'لیست پرسنل'!$B$2:$K$21,7,0)="بله",F65*تنظیمات!$C$6,0),"")</f>
        <v/>
      </c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 t="str">
        <f t="shared" ca="1" si="2"/>
        <v/>
      </c>
      <c r="AK65" s="86" t="str">
        <f t="shared" ca="1" si="3"/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>
        <v>0</v>
      </c>
      <c r="AN65" s="41" t="str">
        <f ca="1">IFERROR(IF(تنظیمات!$C$11="سالانه",AJ65,AI65),"")</f>
        <v/>
      </c>
      <c r="AO65" s="31"/>
      <c r="AP65" s="41" t="str">
        <f t="shared" ca="1" si="4"/>
        <v/>
      </c>
      <c r="AQ65" s="42" t="str">
        <f t="shared" ca="1" si="6"/>
        <v/>
      </c>
      <c r="AR65" s="87" t="str">
        <f t="shared" ca="1" si="5"/>
        <v>فروردین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 t="str">
        <f>IFERROR(VLOOKUP($B66,'لیست پرسنل'!$B$2:$K$21,4,0)*F66,"")</f>
        <v/>
      </c>
      <c r="L66" s="6" t="str">
        <f>IFERROR(IF(VLOOKUP($B66,'لیست پرسنل'!$B$2:$K$21,7,0)="بله",F66*تنظیمات!$C$6,0),"")</f>
        <v/>
      </c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 t="str">
        <f t="shared" ca="1" si="2"/>
        <v/>
      </c>
      <c r="AK66" s="86" t="str">
        <f t="shared" ca="1" si="3"/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>
        <v>0</v>
      </c>
      <c r="AN66" s="41" t="str">
        <f ca="1">IFERROR(IF(تنظیمات!$C$11="سالانه",AJ66,AI66),"")</f>
        <v/>
      </c>
      <c r="AO66" s="31"/>
      <c r="AP66" s="41" t="str">
        <f t="shared" ca="1" si="4"/>
        <v/>
      </c>
      <c r="AQ66" s="42" t="str">
        <f t="shared" ref="AQ66:AQ97" ca="1" si="7">IFERROR(AD66-AP66,"")</f>
        <v/>
      </c>
      <c r="AR66" s="87" t="str">
        <f t="shared" ca="1" si="5"/>
        <v>فروردین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 t="str">
        <f>IFERROR(VLOOKUP($B67,'لیست پرسنل'!$B$2:$K$21,4,0)*F67,"")</f>
        <v/>
      </c>
      <c r="L67" s="6" t="str">
        <f>IFERROR(IF(VLOOKUP($B67,'لیست پرسنل'!$B$2:$K$21,7,0)="بله",F67*تنظیمات!$C$6,0),"")</f>
        <v/>
      </c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 t="str">
        <f t="shared" ref="AJ67:AJ100" ca="1" si="8">IFERROR(IF(AL67&gt;AM67,AL67-AM67,0),"")</f>
        <v/>
      </c>
      <c r="AK67" s="86" t="str">
        <f t="shared" ref="AK67:AK101" ca="1" si="9">IFERROR(AH67,"")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>
        <v>0</v>
      </c>
      <c r="AN67" s="41" t="str">
        <f ca="1">IFERROR(IF(تنظیمات!$C$11="سالانه",AJ67,AI67),"")</f>
        <v/>
      </c>
      <c r="AO67" s="31"/>
      <c r="AP67" s="41" t="str">
        <f t="shared" ref="AP67:AP101" ca="1" si="10">IFERROR(AG67+AN67+AO67,"")</f>
        <v/>
      </c>
      <c r="AQ67" s="42" t="str">
        <f t="shared" ca="1" si="7"/>
        <v/>
      </c>
      <c r="AR67" s="87" t="str">
        <f t="shared" ref="AR67:AR101" ca="1" si="11">$AS$1</f>
        <v>فروردین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 t="str">
        <f>IFERROR(VLOOKUP($B68,'لیست پرسنل'!$B$2:$K$21,4,0)*F68,"")</f>
        <v/>
      </c>
      <c r="L68" s="6" t="str">
        <f>IFERROR(IF(VLOOKUP($B68,'لیست پرسنل'!$B$2:$K$21,7,0)="بله",F68*تنظیمات!$C$6,0),"")</f>
        <v/>
      </c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 t="str">
        <f t="shared" ca="1" si="8"/>
        <v/>
      </c>
      <c r="AK68" s="86" t="str">
        <f t="shared" ca="1" si="9"/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>
        <v>0</v>
      </c>
      <c r="AN68" s="41" t="str">
        <f ca="1">IFERROR(IF(تنظیمات!$C$11="سالانه",AJ68,AI68),"")</f>
        <v/>
      </c>
      <c r="AO68" s="31"/>
      <c r="AP68" s="41" t="str">
        <f t="shared" ca="1" si="10"/>
        <v/>
      </c>
      <c r="AQ68" s="42" t="str">
        <f t="shared" ca="1" si="7"/>
        <v/>
      </c>
      <c r="AR68" s="87" t="str">
        <f t="shared" ca="1" si="11"/>
        <v>فروردین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 t="str">
        <f>IFERROR(VLOOKUP($B69,'لیست پرسنل'!$B$2:$K$21,4,0)*F69,"")</f>
        <v/>
      </c>
      <c r="L69" s="6" t="str">
        <f>IFERROR(IF(VLOOKUP($B69,'لیست پرسنل'!$B$2:$K$21,7,0)="بله",F69*تنظیمات!$C$6,0),"")</f>
        <v/>
      </c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 t="str">
        <f t="shared" ca="1" si="8"/>
        <v/>
      </c>
      <c r="AK69" s="86" t="str">
        <f t="shared" ca="1" si="9"/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>
        <v>0</v>
      </c>
      <c r="AN69" s="41" t="str">
        <f ca="1">IFERROR(IF(تنظیمات!$C$11="سالانه",AJ69,AI69),"")</f>
        <v/>
      </c>
      <c r="AO69" s="31"/>
      <c r="AP69" s="41" t="str">
        <f t="shared" ca="1" si="10"/>
        <v/>
      </c>
      <c r="AQ69" s="42" t="str">
        <f t="shared" ca="1" si="7"/>
        <v/>
      </c>
      <c r="AR69" s="87" t="str">
        <f t="shared" ca="1" si="11"/>
        <v>فروردین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 t="str">
        <f>IFERROR(VLOOKUP($B70,'لیست پرسنل'!$B$2:$K$21,4,0)*F70,"")</f>
        <v/>
      </c>
      <c r="L70" s="6" t="str">
        <f>IFERROR(IF(VLOOKUP($B70,'لیست پرسنل'!$B$2:$K$21,7,0)="بله",F70*تنظیمات!$C$6,0),"")</f>
        <v/>
      </c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 t="str">
        <f t="shared" ca="1" si="8"/>
        <v/>
      </c>
      <c r="AK70" s="86" t="str">
        <f t="shared" ca="1" si="9"/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>
        <v>0</v>
      </c>
      <c r="AN70" s="41" t="str">
        <f ca="1">IFERROR(IF(تنظیمات!$C$11="سالانه",AJ70,AI70),"")</f>
        <v/>
      </c>
      <c r="AO70" s="31"/>
      <c r="AP70" s="41" t="str">
        <f t="shared" ca="1" si="10"/>
        <v/>
      </c>
      <c r="AQ70" s="42" t="str">
        <f t="shared" ca="1" si="7"/>
        <v/>
      </c>
      <c r="AR70" s="87" t="str">
        <f t="shared" ca="1" si="11"/>
        <v>فروردین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 t="str">
        <f>IFERROR(VLOOKUP($B71,'لیست پرسنل'!$B$2:$K$21,4,0)*F71,"")</f>
        <v/>
      </c>
      <c r="L71" s="6" t="str">
        <f>IFERROR(IF(VLOOKUP($B71,'لیست پرسنل'!$B$2:$K$21,7,0)="بله",F71*تنظیمات!$C$6,0),"")</f>
        <v/>
      </c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 t="str">
        <f t="shared" ca="1" si="8"/>
        <v/>
      </c>
      <c r="AK71" s="86" t="str">
        <f t="shared" ca="1" si="9"/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>
        <v>0</v>
      </c>
      <c r="AN71" s="41" t="str">
        <f ca="1">IFERROR(IF(تنظیمات!$C$11="سالانه",AJ71,AI71),"")</f>
        <v/>
      </c>
      <c r="AO71" s="31"/>
      <c r="AP71" s="41" t="str">
        <f t="shared" ca="1" si="10"/>
        <v/>
      </c>
      <c r="AQ71" s="42" t="str">
        <f t="shared" ca="1" si="7"/>
        <v/>
      </c>
      <c r="AR71" s="87" t="str">
        <f t="shared" ca="1" si="11"/>
        <v>فروردین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 t="str">
        <f>IFERROR(VLOOKUP($B72,'لیست پرسنل'!$B$2:$K$21,4,0)*F72,"")</f>
        <v/>
      </c>
      <c r="L72" s="6" t="str">
        <f>IFERROR(IF(VLOOKUP($B72,'لیست پرسنل'!$B$2:$K$21,7,0)="بله",F72*تنظیمات!$C$6,0),"")</f>
        <v/>
      </c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 t="str">
        <f t="shared" ca="1" si="8"/>
        <v/>
      </c>
      <c r="AK72" s="86" t="str">
        <f t="shared" ca="1" si="9"/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>
        <v>0</v>
      </c>
      <c r="AN72" s="41" t="str">
        <f ca="1">IFERROR(IF(تنظیمات!$C$11="سالانه",AJ72,AI72),"")</f>
        <v/>
      </c>
      <c r="AO72" s="31"/>
      <c r="AP72" s="41" t="str">
        <f t="shared" ca="1" si="10"/>
        <v/>
      </c>
      <c r="AQ72" s="42" t="str">
        <f t="shared" ca="1" si="7"/>
        <v/>
      </c>
      <c r="AR72" s="87" t="str">
        <f t="shared" ca="1" si="11"/>
        <v>فروردین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 t="str">
        <f>IFERROR(VLOOKUP($B73,'لیست پرسنل'!$B$2:$K$21,4,0)*F73,"")</f>
        <v/>
      </c>
      <c r="L73" s="6" t="str">
        <f>IFERROR(IF(VLOOKUP($B73,'لیست پرسنل'!$B$2:$K$21,7,0)="بله",F73*تنظیمات!$C$6,0),"")</f>
        <v/>
      </c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 t="str">
        <f t="shared" ca="1" si="8"/>
        <v/>
      </c>
      <c r="AK73" s="86" t="str">
        <f t="shared" ca="1" si="9"/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>
        <v>0</v>
      </c>
      <c r="AN73" s="41" t="str">
        <f ca="1">IFERROR(IF(تنظیمات!$C$11="سالانه",AJ73,AI73),"")</f>
        <v/>
      </c>
      <c r="AO73" s="31"/>
      <c r="AP73" s="41" t="str">
        <f t="shared" ca="1" si="10"/>
        <v/>
      </c>
      <c r="AQ73" s="42" t="str">
        <f t="shared" ca="1" si="7"/>
        <v/>
      </c>
      <c r="AR73" s="87" t="str">
        <f t="shared" ca="1" si="11"/>
        <v>فروردین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 t="str">
        <f>IFERROR(VLOOKUP($B74,'لیست پرسنل'!$B$2:$K$21,4,0)*F74,"")</f>
        <v/>
      </c>
      <c r="L74" s="6" t="str">
        <f>IFERROR(IF(VLOOKUP($B74,'لیست پرسنل'!$B$2:$K$21,7,0)="بله",F74*تنظیمات!$C$6,0),"")</f>
        <v/>
      </c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 t="str">
        <f t="shared" ca="1" si="8"/>
        <v/>
      </c>
      <c r="AK74" s="86" t="str">
        <f t="shared" ca="1" si="9"/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>
        <v>0</v>
      </c>
      <c r="AN74" s="41" t="str">
        <f ca="1">IFERROR(IF(تنظیمات!$C$11="سالانه",AJ74,AI74),"")</f>
        <v/>
      </c>
      <c r="AO74" s="31"/>
      <c r="AP74" s="41" t="str">
        <f t="shared" ca="1" si="10"/>
        <v/>
      </c>
      <c r="AQ74" s="42" t="str">
        <f t="shared" ca="1" si="7"/>
        <v/>
      </c>
      <c r="AR74" s="87" t="str">
        <f t="shared" ca="1" si="11"/>
        <v>فروردین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 t="str">
        <f>IFERROR(VLOOKUP($B75,'لیست پرسنل'!$B$2:$K$21,4,0)*F75,"")</f>
        <v/>
      </c>
      <c r="L75" s="6" t="str">
        <f>IFERROR(IF(VLOOKUP($B75,'لیست پرسنل'!$B$2:$K$21,7,0)="بله",F75*تنظیمات!$C$6,0),"")</f>
        <v/>
      </c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 t="str">
        <f t="shared" ca="1" si="8"/>
        <v/>
      </c>
      <c r="AK75" s="86" t="str">
        <f t="shared" ca="1" si="9"/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>
        <v>0</v>
      </c>
      <c r="AN75" s="41" t="str">
        <f ca="1">IFERROR(IF(تنظیمات!$C$11="سالانه",AJ75,AI75),"")</f>
        <v/>
      </c>
      <c r="AO75" s="31"/>
      <c r="AP75" s="41" t="str">
        <f t="shared" ca="1" si="10"/>
        <v/>
      </c>
      <c r="AQ75" s="42" t="str">
        <f t="shared" ca="1" si="7"/>
        <v/>
      </c>
      <c r="AR75" s="87" t="str">
        <f t="shared" ca="1" si="11"/>
        <v>فروردین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 t="str">
        <f>IFERROR(VLOOKUP($B76,'لیست پرسنل'!$B$2:$K$21,4,0)*F76,"")</f>
        <v/>
      </c>
      <c r="L76" s="6" t="str">
        <f>IFERROR(IF(VLOOKUP($B76,'لیست پرسنل'!$B$2:$K$21,7,0)="بله",F76*تنظیمات!$C$6,0),"")</f>
        <v/>
      </c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 t="str">
        <f t="shared" ca="1" si="8"/>
        <v/>
      </c>
      <c r="AK76" s="86" t="str">
        <f t="shared" ca="1" si="9"/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>
        <v>0</v>
      </c>
      <c r="AN76" s="41" t="str">
        <f ca="1">IFERROR(IF(تنظیمات!$C$11="سالانه",AJ76,AI76),"")</f>
        <v/>
      </c>
      <c r="AO76" s="31"/>
      <c r="AP76" s="41" t="str">
        <f t="shared" ca="1" si="10"/>
        <v/>
      </c>
      <c r="AQ76" s="42" t="str">
        <f t="shared" ca="1" si="7"/>
        <v/>
      </c>
      <c r="AR76" s="87" t="str">
        <f t="shared" ca="1" si="11"/>
        <v>فروردین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 t="str">
        <f>IFERROR(VLOOKUP($B77,'لیست پرسنل'!$B$2:$K$21,4,0)*F77,"")</f>
        <v/>
      </c>
      <c r="L77" s="6" t="str">
        <f>IFERROR(IF(VLOOKUP($B77,'لیست پرسنل'!$B$2:$K$21,7,0)="بله",F77*تنظیمات!$C$6,0),"")</f>
        <v/>
      </c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 t="str">
        <f t="shared" ca="1" si="8"/>
        <v/>
      </c>
      <c r="AK77" s="86" t="str">
        <f t="shared" ca="1" si="9"/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>
        <v>0</v>
      </c>
      <c r="AN77" s="41" t="str">
        <f ca="1">IFERROR(IF(تنظیمات!$C$11="سالانه",AJ77,AI77),"")</f>
        <v/>
      </c>
      <c r="AO77" s="31"/>
      <c r="AP77" s="41" t="str">
        <f t="shared" ca="1" si="10"/>
        <v/>
      </c>
      <c r="AQ77" s="42" t="str">
        <f t="shared" ca="1" si="7"/>
        <v/>
      </c>
      <c r="AR77" s="87" t="str">
        <f t="shared" ca="1" si="11"/>
        <v>فروردین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 t="str">
        <f>IFERROR(VLOOKUP($B78,'لیست پرسنل'!$B$2:$K$21,4,0)*F78,"")</f>
        <v/>
      </c>
      <c r="L78" s="6" t="str">
        <f>IFERROR(IF(VLOOKUP($B78,'لیست پرسنل'!$B$2:$K$21,7,0)="بله",F78*تنظیمات!$C$6,0),"")</f>
        <v/>
      </c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 t="str">
        <f t="shared" ca="1" si="8"/>
        <v/>
      </c>
      <c r="AK78" s="86" t="str">
        <f t="shared" ca="1" si="9"/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>
        <v>0</v>
      </c>
      <c r="AN78" s="41" t="str">
        <f ca="1">IFERROR(IF(تنظیمات!$C$11="سالانه",AJ78,AI78),"")</f>
        <v/>
      </c>
      <c r="AO78" s="31"/>
      <c r="AP78" s="41" t="str">
        <f t="shared" ca="1" si="10"/>
        <v/>
      </c>
      <c r="AQ78" s="42" t="str">
        <f t="shared" ca="1" si="7"/>
        <v/>
      </c>
      <c r="AR78" s="87" t="str">
        <f t="shared" ca="1" si="11"/>
        <v>فروردین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 t="str">
        <f>IFERROR(VLOOKUP($B79,'لیست پرسنل'!$B$2:$K$21,4,0)*F79,"")</f>
        <v/>
      </c>
      <c r="L79" s="6" t="str">
        <f>IFERROR(IF(VLOOKUP($B79,'لیست پرسنل'!$B$2:$K$21,7,0)="بله",F79*تنظیمات!$C$6,0),"")</f>
        <v/>
      </c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 t="str">
        <f t="shared" ca="1" si="8"/>
        <v/>
      </c>
      <c r="AK79" s="86" t="str">
        <f t="shared" ca="1" si="9"/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>
        <v>0</v>
      </c>
      <c r="AN79" s="41" t="str">
        <f ca="1">IFERROR(IF(تنظیمات!$C$11="سالانه",AJ79,AI79),"")</f>
        <v/>
      </c>
      <c r="AO79" s="31"/>
      <c r="AP79" s="41" t="str">
        <f t="shared" ca="1" si="10"/>
        <v/>
      </c>
      <c r="AQ79" s="42" t="str">
        <f t="shared" ca="1" si="7"/>
        <v/>
      </c>
      <c r="AR79" s="87" t="str">
        <f t="shared" ca="1" si="11"/>
        <v>فروردین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 t="str">
        <f>IFERROR(VLOOKUP($B80,'لیست پرسنل'!$B$2:$K$21,4,0)*F80,"")</f>
        <v/>
      </c>
      <c r="L80" s="6" t="str">
        <f>IFERROR(IF(VLOOKUP($B80,'لیست پرسنل'!$B$2:$K$21,7,0)="بله",F80*تنظیمات!$C$6,0),"")</f>
        <v/>
      </c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 t="str">
        <f t="shared" ca="1" si="8"/>
        <v/>
      </c>
      <c r="AK80" s="86" t="str">
        <f t="shared" ca="1" si="9"/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>
        <v>0</v>
      </c>
      <c r="AN80" s="41" t="str">
        <f ca="1">IFERROR(IF(تنظیمات!$C$11="سالانه",AJ80,AI80),"")</f>
        <v/>
      </c>
      <c r="AO80" s="31"/>
      <c r="AP80" s="41" t="str">
        <f t="shared" ca="1" si="10"/>
        <v/>
      </c>
      <c r="AQ80" s="42" t="str">
        <f t="shared" ca="1" si="7"/>
        <v/>
      </c>
      <c r="AR80" s="87" t="str">
        <f t="shared" ca="1" si="11"/>
        <v>فروردین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 t="str">
        <f>IFERROR(VLOOKUP($B81,'لیست پرسنل'!$B$2:$K$21,4,0)*F81,"")</f>
        <v/>
      </c>
      <c r="L81" s="6" t="str">
        <f>IFERROR(IF(VLOOKUP($B81,'لیست پرسنل'!$B$2:$K$21,7,0)="بله",F81*تنظیمات!$C$6,0),"")</f>
        <v/>
      </c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 t="str">
        <f t="shared" ca="1" si="8"/>
        <v/>
      </c>
      <c r="AK81" s="86" t="str">
        <f t="shared" ca="1" si="9"/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>
        <v>0</v>
      </c>
      <c r="AN81" s="41" t="str">
        <f ca="1">IFERROR(IF(تنظیمات!$C$11="سالانه",AJ81,AI81),"")</f>
        <v/>
      </c>
      <c r="AO81" s="31"/>
      <c r="AP81" s="41" t="str">
        <f t="shared" ca="1" si="10"/>
        <v/>
      </c>
      <c r="AQ81" s="42" t="str">
        <f t="shared" ca="1" si="7"/>
        <v/>
      </c>
      <c r="AR81" s="87" t="str">
        <f t="shared" ca="1" si="11"/>
        <v>فروردین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 t="str">
        <f>IFERROR(VLOOKUP($B82,'لیست پرسنل'!$B$2:$K$21,4,0)*F82,"")</f>
        <v/>
      </c>
      <c r="L82" s="6" t="str">
        <f>IFERROR(IF(VLOOKUP($B82,'لیست پرسنل'!$B$2:$K$21,7,0)="بله",F82*تنظیمات!$C$6,0),"")</f>
        <v/>
      </c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 t="str">
        <f t="shared" ca="1" si="8"/>
        <v/>
      </c>
      <c r="AK82" s="86" t="str">
        <f t="shared" ca="1" si="9"/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>
        <v>0</v>
      </c>
      <c r="AN82" s="41" t="str">
        <f ca="1">IFERROR(IF(تنظیمات!$C$11="سالانه",AJ82,AI82),"")</f>
        <v/>
      </c>
      <c r="AO82" s="31"/>
      <c r="AP82" s="41" t="str">
        <f t="shared" ca="1" si="10"/>
        <v/>
      </c>
      <c r="AQ82" s="42" t="str">
        <f t="shared" ca="1" si="7"/>
        <v/>
      </c>
      <c r="AR82" s="87" t="str">
        <f t="shared" ca="1" si="11"/>
        <v>فروردین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 t="str">
        <f>IFERROR(VLOOKUP($B83,'لیست پرسنل'!$B$2:$K$21,4,0)*F83,"")</f>
        <v/>
      </c>
      <c r="L83" s="6" t="str">
        <f>IFERROR(IF(VLOOKUP($B83,'لیست پرسنل'!$B$2:$K$21,7,0)="بله",F83*تنظیمات!$C$6,0),"")</f>
        <v/>
      </c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 t="str">
        <f t="shared" ca="1" si="8"/>
        <v/>
      </c>
      <c r="AK83" s="86" t="str">
        <f t="shared" ca="1" si="9"/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>
        <v>0</v>
      </c>
      <c r="AN83" s="41" t="str">
        <f ca="1">IFERROR(IF(تنظیمات!$C$11="سالانه",AJ83,AI83),"")</f>
        <v/>
      </c>
      <c r="AO83" s="31"/>
      <c r="AP83" s="41" t="str">
        <f t="shared" ca="1" si="10"/>
        <v/>
      </c>
      <c r="AQ83" s="42" t="str">
        <f t="shared" ca="1" si="7"/>
        <v/>
      </c>
      <c r="AR83" s="87" t="str">
        <f t="shared" ca="1" si="11"/>
        <v>فروردین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 t="str">
        <f>IFERROR(VLOOKUP($B84,'لیست پرسنل'!$B$2:$K$21,4,0)*F84,"")</f>
        <v/>
      </c>
      <c r="L84" s="6" t="str">
        <f>IFERROR(IF(VLOOKUP($B84,'لیست پرسنل'!$B$2:$K$21,7,0)="بله",F84*تنظیمات!$C$6,0),"")</f>
        <v/>
      </c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 t="str">
        <f t="shared" ca="1" si="8"/>
        <v/>
      </c>
      <c r="AK84" s="86" t="str">
        <f t="shared" ca="1" si="9"/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>
        <v>0</v>
      </c>
      <c r="AN84" s="41" t="str">
        <f ca="1">IFERROR(IF(تنظیمات!$C$11="سالانه",AJ84,AI84),"")</f>
        <v/>
      </c>
      <c r="AO84" s="31"/>
      <c r="AP84" s="41" t="str">
        <f t="shared" ca="1" si="10"/>
        <v/>
      </c>
      <c r="AQ84" s="42" t="str">
        <f t="shared" ca="1" si="7"/>
        <v/>
      </c>
      <c r="AR84" s="87" t="str">
        <f t="shared" ca="1" si="11"/>
        <v>فروردین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 t="str">
        <f>IFERROR(VLOOKUP($B85,'لیست پرسنل'!$B$2:$K$21,4,0)*F85,"")</f>
        <v/>
      </c>
      <c r="L85" s="6" t="str">
        <f>IFERROR(IF(VLOOKUP($B85,'لیست پرسنل'!$B$2:$K$21,7,0)="بله",F85*تنظیمات!$C$6,0),"")</f>
        <v/>
      </c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 t="str">
        <f t="shared" ca="1" si="8"/>
        <v/>
      </c>
      <c r="AK85" s="86" t="str">
        <f t="shared" ca="1" si="9"/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>
        <v>0</v>
      </c>
      <c r="AN85" s="41" t="str">
        <f ca="1">IFERROR(IF(تنظیمات!$C$11="سالانه",AJ85,AI85),"")</f>
        <v/>
      </c>
      <c r="AO85" s="31"/>
      <c r="AP85" s="41" t="str">
        <f t="shared" ca="1" si="10"/>
        <v/>
      </c>
      <c r="AQ85" s="42" t="str">
        <f t="shared" ca="1" si="7"/>
        <v/>
      </c>
      <c r="AR85" s="87" t="str">
        <f t="shared" ca="1" si="11"/>
        <v>فروردین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 t="str">
        <f>IFERROR(VLOOKUP($B86,'لیست پرسنل'!$B$2:$K$21,4,0)*F86,"")</f>
        <v/>
      </c>
      <c r="L86" s="6" t="str">
        <f>IFERROR(IF(VLOOKUP($B86,'لیست پرسنل'!$B$2:$K$21,7,0)="بله",F86*تنظیمات!$C$6,0),"")</f>
        <v/>
      </c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 t="str">
        <f t="shared" ca="1" si="8"/>
        <v/>
      </c>
      <c r="AK86" s="86" t="str">
        <f t="shared" ca="1" si="9"/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>
        <v>0</v>
      </c>
      <c r="AN86" s="41" t="str">
        <f ca="1">IFERROR(IF(تنظیمات!$C$11="سالانه",AJ86,AI86),"")</f>
        <v/>
      </c>
      <c r="AO86" s="31"/>
      <c r="AP86" s="41" t="str">
        <f t="shared" ca="1" si="10"/>
        <v/>
      </c>
      <c r="AQ86" s="42" t="str">
        <f t="shared" ca="1" si="7"/>
        <v/>
      </c>
      <c r="AR86" s="87" t="str">
        <f t="shared" ca="1" si="11"/>
        <v>فروردین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 t="str">
        <f>IFERROR(VLOOKUP($B87,'لیست پرسنل'!$B$2:$K$21,4,0)*F87,"")</f>
        <v/>
      </c>
      <c r="L87" s="6" t="str">
        <f>IFERROR(IF(VLOOKUP($B87,'لیست پرسنل'!$B$2:$K$21,7,0)="بله",F87*تنظیمات!$C$6,0),"")</f>
        <v/>
      </c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 t="str">
        <f t="shared" ca="1" si="8"/>
        <v/>
      </c>
      <c r="AK87" s="86" t="str">
        <f t="shared" ca="1" si="9"/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>
        <v>0</v>
      </c>
      <c r="AN87" s="41" t="str">
        <f ca="1">IFERROR(IF(تنظیمات!$C$11="سالانه",AJ87,AI87),"")</f>
        <v/>
      </c>
      <c r="AO87" s="31"/>
      <c r="AP87" s="41" t="str">
        <f t="shared" ca="1" si="10"/>
        <v/>
      </c>
      <c r="AQ87" s="42" t="str">
        <f t="shared" ca="1" si="7"/>
        <v/>
      </c>
      <c r="AR87" s="87" t="str">
        <f t="shared" ca="1" si="11"/>
        <v>فروردین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 t="str">
        <f>IFERROR(VLOOKUP($B88,'لیست پرسنل'!$B$2:$K$21,4,0)*F88,"")</f>
        <v/>
      </c>
      <c r="L88" s="6" t="str">
        <f>IFERROR(IF(VLOOKUP($B88,'لیست پرسنل'!$B$2:$K$21,7,0)="بله",F88*تنظیمات!$C$6,0),"")</f>
        <v/>
      </c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 t="str">
        <f t="shared" ca="1" si="8"/>
        <v/>
      </c>
      <c r="AK88" s="86" t="str">
        <f t="shared" ca="1" si="9"/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>
        <v>0</v>
      </c>
      <c r="AN88" s="41" t="str">
        <f ca="1">IFERROR(IF(تنظیمات!$C$11="سالانه",AJ88,AI88),"")</f>
        <v/>
      </c>
      <c r="AO88" s="31"/>
      <c r="AP88" s="41" t="str">
        <f t="shared" ca="1" si="10"/>
        <v/>
      </c>
      <c r="AQ88" s="42" t="str">
        <f t="shared" ca="1" si="7"/>
        <v/>
      </c>
      <c r="AR88" s="87" t="str">
        <f t="shared" ca="1" si="11"/>
        <v>فروردین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 t="str">
        <f>IFERROR(VLOOKUP($B89,'لیست پرسنل'!$B$2:$K$21,4,0)*F89,"")</f>
        <v/>
      </c>
      <c r="L89" s="6" t="str">
        <f>IFERROR(IF(VLOOKUP($B89,'لیست پرسنل'!$B$2:$K$21,7,0)="بله",F89*تنظیمات!$C$6,0),"")</f>
        <v/>
      </c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 t="str">
        <f t="shared" ca="1" si="8"/>
        <v/>
      </c>
      <c r="AK89" s="86" t="str">
        <f t="shared" ca="1" si="9"/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>
        <v>0</v>
      </c>
      <c r="AN89" s="41" t="str">
        <f ca="1">IFERROR(IF(تنظیمات!$C$11="سالانه",AJ89,AI89),"")</f>
        <v/>
      </c>
      <c r="AO89" s="31"/>
      <c r="AP89" s="41" t="str">
        <f t="shared" ca="1" si="10"/>
        <v/>
      </c>
      <c r="AQ89" s="42" t="str">
        <f t="shared" ca="1" si="7"/>
        <v/>
      </c>
      <c r="AR89" s="87" t="str">
        <f t="shared" ca="1" si="11"/>
        <v>فروردین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 t="str">
        <f>IFERROR(VLOOKUP($B90,'لیست پرسنل'!$B$2:$K$21,4,0)*F90,"")</f>
        <v/>
      </c>
      <c r="L90" s="6" t="str">
        <f>IFERROR(IF(VLOOKUP($B90,'لیست پرسنل'!$B$2:$K$21,7,0)="بله",F90*تنظیمات!$C$6,0),"")</f>
        <v/>
      </c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 t="str">
        <f t="shared" ca="1" si="8"/>
        <v/>
      </c>
      <c r="AK90" s="86" t="str">
        <f t="shared" ca="1" si="9"/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>
        <v>0</v>
      </c>
      <c r="AN90" s="41" t="str">
        <f ca="1">IFERROR(IF(تنظیمات!$C$11="سالانه",AJ90,AI90),"")</f>
        <v/>
      </c>
      <c r="AO90" s="31"/>
      <c r="AP90" s="41" t="str">
        <f t="shared" ca="1" si="10"/>
        <v/>
      </c>
      <c r="AQ90" s="42" t="str">
        <f t="shared" ca="1" si="7"/>
        <v/>
      </c>
      <c r="AR90" s="87" t="str">
        <f t="shared" ca="1" si="11"/>
        <v>فروردین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 t="str">
        <f>IFERROR(VLOOKUP($B91,'لیست پرسنل'!$B$2:$K$21,4,0)*F91,"")</f>
        <v/>
      </c>
      <c r="L91" s="6" t="str">
        <f>IFERROR(IF(VLOOKUP($B91,'لیست پرسنل'!$B$2:$K$21,7,0)="بله",F91*تنظیمات!$C$6,0),"")</f>
        <v/>
      </c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 t="str">
        <f t="shared" ca="1" si="8"/>
        <v/>
      </c>
      <c r="AK91" s="86" t="str">
        <f t="shared" ca="1" si="9"/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>
        <v>0</v>
      </c>
      <c r="AN91" s="41" t="str">
        <f ca="1">IFERROR(IF(تنظیمات!$C$11="سالانه",AJ91,AI91),"")</f>
        <v/>
      </c>
      <c r="AO91" s="31"/>
      <c r="AP91" s="41" t="str">
        <f t="shared" ca="1" si="10"/>
        <v/>
      </c>
      <c r="AQ91" s="42" t="str">
        <f t="shared" ca="1" si="7"/>
        <v/>
      </c>
      <c r="AR91" s="87" t="str">
        <f t="shared" ca="1" si="11"/>
        <v>فروردین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 t="str">
        <f>IFERROR(VLOOKUP($B92,'لیست پرسنل'!$B$2:$K$21,4,0)*F92,"")</f>
        <v/>
      </c>
      <c r="L92" s="6" t="str">
        <f>IFERROR(IF(VLOOKUP($B92,'لیست پرسنل'!$B$2:$K$21,7,0)="بله",F92*تنظیمات!$C$6,0),"")</f>
        <v/>
      </c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 t="str">
        <f t="shared" ca="1" si="8"/>
        <v/>
      </c>
      <c r="AK92" s="86" t="str">
        <f t="shared" ca="1" si="9"/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>
        <v>0</v>
      </c>
      <c r="AN92" s="41" t="str">
        <f ca="1">IFERROR(IF(تنظیمات!$C$11="سالانه",AJ92,AI92),"")</f>
        <v/>
      </c>
      <c r="AO92" s="31"/>
      <c r="AP92" s="41" t="str">
        <f t="shared" ca="1" si="10"/>
        <v/>
      </c>
      <c r="AQ92" s="42" t="str">
        <f t="shared" ca="1" si="7"/>
        <v/>
      </c>
      <c r="AR92" s="87" t="str">
        <f t="shared" ca="1" si="11"/>
        <v>فروردین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 t="str">
        <f>IFERROR(VLOOKUP($B93,'لیست پرسنل'!$B$2:$K$21,4,0)*F93,"")</f>
        <v/>
      </c>
      <c r="L93" s="6" t="str">
        <f>IFERROR(IF(VLOOKUP($B93,'لیست پرسنل'!$B$2:$K$21,7,0)="بله",F93*تنظیمات!$C$6,0),"")</f>
        <v/>
      </c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 t="str">
        <f t="shared" ca="1" si="8"/>
        <v/>
      </c>
      <c r="AK93" s="86" t="str">
        <f t="shared" ca="1" si="9"/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>
        <v>0</v>
      </c>
      <c r="AN93" s="41" t="str">
        <f ca="1">IFERROR(IF(تنظیمات!$C$11="سالانه",AJ93,AI93),"")</f>
        <v/>
      </c>
      <c r="AO93" s="31"/>
      <c r="AP93" s="41" t="str">
        <f t="shared" ca="1" si="10"/>
        <v/>
      </c>
      <c r="AQ93" s="42" t="str">
        <f t="shared" ca="1" si="7"/>
        <v/>
      </c>
      <c r="AR93" s="87" t="str">
        <f t="shared" ca="1" si="11"/>
        <v>فروردین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 t="str">
        <f>IFERROR(VLOOKUP($B94,'لیست پرسنل'!$B$2:$K$21,4,0)*F94,"")</f>
        <v/>
      </c>
      <c r="L94" s="6" t="str">
        <f>IFERROR(IF(VLOOKUP($B94,'لیست پرسنل'!$B$2:$K$21,7,0)="بله",F94*تنظیمات!$C$6,0),"")</f>
        <v/>
      </c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 t="str">
        <f t="shared" ca="1" si="8"/>
        <v/>
      </c>
      <c r="AK94" s="86" t="str">
        <f t="shared" ca="1" si="9"/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>
        <v>0</v>
      </c>
      <c r="AN94" s="41" t="str">
        <f ca="1">IFERROR(IF(تنظیمات!$C$11="سالانه",AJ94,AI94),"")</f>
        <v/>
      </c>
      <c r="AO94" s="31"/>
      <c r="AP94" s="41" t="str">
        <f t="shared" ca="1" si="10"/>
        <v/>
      </c>
      <c r="AQ94" s="42" t="str">
        <f t="shared" ca="1" si="7"/>
        <v/>
      </c>
      <c r="AR94" s="87" t="str">
        <f t="shared" ca="1" si="11"/>
        <v>فروردین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 t="str">
        <f>IFERROR(VLOOKUP($B95,'لیست پرسنل'!$B$2:$K$21,4,0)*F95,"")</f>
        <v/>
      </c>
      <c r="L95" s="6" t="str">
        <f>IFERROR(IF(VLOOKUP($B95,'لیست پرسنل'!$B$2:$K$21,7,0)="بله",F95*تنظیمات!$C$6,0),"")</f>
        <v/>
      </c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 t="str">
        <f t="shared" ca="1" si="8"/>
        <v/>
      </c>
      <c r="AK95" s="86" t="str">
        <f t="shared" ca="1" si="9"/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>
        <v>0</v>
      </c>
      <c r="AN95" s="41" t="str">
        <f ca="1">IFERROR(IF(تنظیمات!$C$11="سالانه",AJ95,AI95),"")</f>
        <v/>
      </c>
      <c r="AO95" s="31"/>
      <c r="AP95" s="41" t="str">
        <f t="shared" ca="1" si="10"/>
        <v/>
      </c>
      <c r="AQ95" s="42" t="str">
        <f t="shared" ca="1" si="7"/>
        <v/>
      </c>
      <c r="AR95" s="87" t="str">
        <f t="shared" ca="1" si="11"/>
        <v>فروردین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 t="str">
        <f>IFERROR(VLOOKUP($B96,'لیست پرسنل'!$B$2:$K$21,4,0)*F96,"")</f>
        <v/>
      </c>
      <c r="L96" s="6" t="str">
        <f>IFERROR(IF(VLOOKUP($B96,'لیست پرسنل'!$B$2:$K$21,7,0)="بله",F96*تنظیمات!$C$6,0),"")</f>
        <v/>
      </c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 t="str">
        <f t="shared" ca="1" si="8"/>
        <v/>
      </c>
      <c r="AK96" s="86" t="str">
        <f t="shared" ca="1" si="9"/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>
        <v>0</v>
      </c>
      <c r="AN96" s="41" t="str">
        <f ca="1">IFERROR(IF(تنظیمات!$C$11="سالانه",AJ96,AI96),"")</f>
        <v/>
      </c>
      <c r="AO96" s="31"/>
      <c r="AP96" s="41" t="str">
        <f t="shared" ca="1" si="10"/>
        <v/>
      </c>
      <c r="AQ96" s="42" t="str">
        <f t="shared" ca="1" si="7"/>
        <v/>
      </c>
      <c r="AR96" s="87" t="str">
        <f t="shared" ca="1" si="11"/>
        <v>فروردین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 t="str">
        <f>IFERROR(VLOOKUP($B97,'لیست پرسنل'!$B$2:$K$21,4,0)*F97,"")</f>
        <v/>
      </c>
      <c r="L97" s="6" t="str">
        <f>IFERROR(IF(VLOOKUP($B97,'لیست پرسنل'!$B$2:$K$21,7,0)="بله",F97*تنظیمات!$C$6,0),"")</f>
        <v/>
      </c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 t="str">
        <f t="shared" ca="1" si="8"/>
        <v/>
      </c>
      <c r="AK97" s="86" t="str">
        <f t="shared" ca="1" si="9"/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>
        <v>0</v>
      </c>
      <c r="AN97" s="41" t="str">
        <f ca="1">IFERROR(IF(تنظیمات!$C$11="سالانه",AJ97,AI97),"")</f>
        <v/>
      </c>
      <c r="AO97" s="31"/>
      <c r="AP97" s="41" t="str">
        <f t="shared" ca="1" si="10"/>
        <v/>
      </c>
      <c r="AQ97" s="42" t="str">
        <f t="shared" ca="1" si="7"/>
        <v/>
      </c>
      <c r="AR97" s="87" t="str">
        <f t="shared" ca="1" si="11"/>
        <v>فروردین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 t="str">
        <f>IFERROR(VLOOKUP($B98,'لیست پرسنل'!$B$2:$K$21,4,0)*F98,"")</f>
        <v/>
      </c>
      <c r="L98" s="6" t="str">
        <f>IFERROR(IF(VLOOKUP($B98,'لیست پرسنل'!$B$2:$K$21,7,0)="بله",F98*تنظیمات!$C$6,0),"")</f>
        <v/>
      </c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 t="str">
        <f t="shared" ca="1" si="8"/>
        <v/>
      </c>
      <c r="AK98" s="86" t="str">
        <f t="shared" ca="1" si="9"/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>
        <v>0</v>
      </c>
      <c r="AN98" s="41" t="str">
        <f ca="1">IFERROR(IF(تنظیمات!$C$11="سالانه",AJ98,AI98),"")</f>
        <v/>
      </c>
      <c r="AO98" s="31"/>
      <c r="AP98" s="41" t="str">
        <f t="shared" ca="1" si="10"/>
        <v/>
      </c>
      <c r="AQ98" s="42" t="str">
        <f t="shared" ref="AQ98:AQ101" ca="1" si="12">IFERROR(AD98-AP98,"")</f>
        <v/>
      </c>
      <c r="AR98" s="87" t="str">
        <f t="shared" ca="1" si="11"/>
        <v>فروردین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 t="str">
        <f>IFERROR(VLOOKUP($B99,'لیست پرسنل'!$B$2:$K$21,4,0)*F99,"")</f>
        <v/>
      </c>
      <c r="L99" s="6" t="str">
        <f>IFERROR(IF(VLOOKUP($B99,'لیست پرسنل'!$B$2:$K$21,7,0)="بله",F99*تنظیمات!$C$6,0),"")</f>
        <v/>
      </c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 t="str">
        <f t="shared" ca="1" si="8"/>
        <v/>
      </c>
      <c r="AK99" s="86" t="str">
        <f t="shared" ca="1" si="9"/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>
        <v>0</v>
      </c>
      <c r="AN99" s="41" t="str">
        <f ca="1">IFERROR(IF(تنظیمات!$C$11="سالانه",AJ99,AI99),"")</f>
        <v/>
      </c>
      <c r="AO99" s="31"/>
      <c r="AP99" s="41" t="str">
        <f t="shared" ca="1" si="10"/>
        <v/>
      </c>
      <c r="AQ99" s="42" t="str">
        <f t="shared" ca="1" si="12"/>
        <v/>
      </c>
      <c r="AR99" s="87" t="str">
        <f t="shared" ca="1" si="11"/>
        <v>فروردین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 t="str">
        <f>IFERROR(VLOOKUP($B100,'لیست پرسنل'!$B$2:$K$21,4,0)*F100,"")</f>
        <v/>
      </c>
      <c r="L100" s="6" t="str">
        <f>IFERROR(IF(VLOOKUP($B100,'لیست پرسنل'!$B$2:$K$21,7,0)="بله",F100*تنظیمات!$C$6,0),"")</f>
        <v/>
      </c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 t="str">
        <f t="shared" ca="1" si="8"/>
        <v/>
      </c>
      <c r="AK100" s="86" t="str">
        <f t="shared" ca="1" si="9"/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>
        <v>0</v>
      </c>
      <c r="AN100" s="41" t="str">
        <f ca="1">IFERROR(IF(تنظیمات!$C$11="سالانه",AJ100,AI100),"")</f>
        <v/>
      </c>
      <c r="AO100" s="31"/>
      <c r="AP100" s="41" t="str">
        <f t="shared" ca="1" si="10"/>
        <v/>
      </c>
      <c r="AQ100" s="42" t="str">
        <f t="shared" ca="1" si="12"/>
        <v/>
      </c>
      <c r="AR100" s="87" t="str">
        <f t="shared" ca="1" si="11"/>
        <v>فروردین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))))),"")</f>
        <v/>
      </c>
      <c r="AJ101" s="40" t="str">
        <f t="shared" ref="AJ101" ca="1" si="13">IFERROR(IF(AL101&gt;AM101,AL101-AM101,0),"")</f>
        <v/>
      </c>
      <c r="AK101" s="86" t="str">
        <f t="shared" ca="1" si="9"/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>
        <v>0</v>
      </c>
      <c r="AN101" s="41" t="str">
        <f ca="1">IFERROR(IF(تنظیمات!$C$11="سالانه",AJ101,AI101),"")</f>
        <v/>
      </c>
      <c r="AO101" s="31"/>
      <c r="AP101" s="41" t="str">
        <f t="shared" ca="1" si="10"/>
        <v/>
      </c>
      <c r="AQ101" s="42" t="str">
        <f t="shared" ca="1" si="12"/>
        <v/>
      </c>
      <c r="AR101" s="87" t="str">
        <f t="shared" ca="1" si="11"/>
        <v>فروردین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262022850</v>
      </c>
      <c r="L102" s="93">
        <f t="shared" ref="L102:AM102" si="14">SUM(L2:L101)</f>
        <v>6510000</v>
      </c>
      <c r="M102" s="92">
        <f t="shared" ca="1" si="14"/>
        <v>42500000</v>
      </c>
      <c r="N102" s="92">
        <f t="shared" ca="1" si="14"/>
        <v>27500000</v>
      </c>
      <c r="O102" s="92">
        <f t="shared" ca="1" si="14"/>
        <v>20898750</v>
      </c>
      <c r="P102" s="93">
        <f t="shared" ref="P102" si="15">SUM(P2:P101)</f>
        <v>0</v>
      </c>
      <c r="Q102" s="93">
        <f t="shared" si="14"/>
        <v>0</v>
      </c>
      <c r="R102" s="93">
        <f t="shared" ref="R102:S102" si="16">SUM(R2:R101)</f>
        <v>0</v>
      </c>
      <c r="S102" s="93">
        <f t="shared" si="16"/>
        <v>0</v>
      </c>
      <c r="T102" s="93">
        <f t="shared" si="14"/>
        <v>0</v>
      </c>
      <c r="U102" s="93">
        <f t="shared" ref="U102" si="17">SUM(U2:U101)</f>
        <v>0</v>
      </c>
      <c r="V102" s="93">
        <f t="shared" si="14"/>
        <v>0</v>
      </c>
      <c r="W102" s="93">
        <f t="shared" ref="W102:X102" si="18">SUM(W2:W101)</f>
        <v>0</v>
      </c>
      <c r="X102" s="93">
        <f t="shared" si="18"/>
        <v>0</v>
      </c>
      <c r="Y102" s="93">
        <f t="shared" si="14"/>
        <v>0</v>
      </c>
      <c r="Z102" s="93">
        <f ca="1">SUM(Z2:Z101)</f>
        <v>80009999.999999985</v>
      </c>
      <c r="AA102" s="93">
        <f t="shared" ca="1" si="14"/>
        <v>0</v>
      </c>
      <c r="AB102" s="93">
        <f t="shared" ca="1" si="14"/>
        <v>0</v>
      </c>
      <c r="AC102" s="93">
        <f t="shared" ca="1" si="14"/>
        <v>0</v>
      </c>
      <c r="AD102" s="93">
        <f t="shared" ca="1" si="14"/>
        <v>439441600</v>
      </c>
      <c r="AE102" s="93">
        <f t="shared" ca="1" si="14"/>
        <v>418542850</v>
      </c>
      <c r="AF102" s="93">
        <f t="shared" ca="1" si="14"/>
        <v>96264856</v>
      </c>
      <c r="AG102" s="93">
        <f t="shared" ca="1" si="14"/>
        <v>29298000</v>
      </c>
      <c r="AH102" s="92">
        <f t="shared" ca="1" si="14"/>
        <v>319244850</v>
      </c>
      <c r="AI102" s="92">
        <f t="shared" ca="1" si="14"/>
        <v>7288629.9999999991</v>
      </c>
      <c r="AJ102" s="92">
        <f t="shared" ca="1" si="14"/>
        <v>7288629.9999999991</v>
      </c>
      <c r="AK102" s="92">
        <f t="shared" ca="1" si="14"/>
        <v>319244850</v>
      </c>
      <c r="AL102" s="92">
        <f t="shared" ca="1" si="14"/>
        <v>7288629.9999999991</v>
      </c>
      <c r="AM102" s="92">
        <f t="shared" si="14"/>
        <v>0</v>
      </c>
      <c r="AN102" s="93">
        <f t="shared" ref="AN102:AO102" ca="1" si="19">SUM(AN2:AN101)</f>
        <v>7288629.9999999991</v>
      </c>
      <c r="AO102" s="93">
        <f t="shared" si="19"/>
        <v>0</v>
      </c>
      <c r="AP102" s="93">
        <f t="shared" ref="AP102" ca="1" si="20">SUM(AP2:AP101)</f>
        <v>36586630</v>
      </c>
      <c r="AQ102" s="93">
        <f t="shared" ref="AQ102" ca="1" si="21">SUM(AQ2:AQ101)</f>
        <v>402854970</v>
      </c>
      <c r="AR102" s="78"/>
      <c r="AS102" s="78"/>
      <c r="AT102" s="78"/>
      <c r="AU102" s="78"/>
    </row>
  </sheetData>
  <sheetProtection algorithmName="SHA-512" hashValue="IDf0Oy8d6rPIOD7AWqtXkrV6g2wKshHvbjkKK+rCtyqHG6U9S4lzH/ZDd2DxuipU7YLi6zx6aWvFhxEMvKg5Ng==" saltValue="TQBXW3xOObVXXxFI04D+JA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6D3370A8-E945-43CD-A396-B28414CB1648}">
      <formula1>0</formula1>
      <formula2>248</formula2>
    </dataValidation>
    <dataValidation type="whole" allowBlank="1" showInputMessage="1" showErrorMessage="1" sqref="J2:J101" xr:uid="{0A5137B3-0490-4095-BEBD-0991DBF19ADB}">
      <formula1>0</formula1>
      <formula2>500</formula2>
    </dataValidation>
    <dataValidation type="whole" allowBlank="1" showInputMessage="1" showErrorMessage="1" sqref="I2:I101" xr:uid="{318B2B8F-A6CC-425E-927F-2E5454ECDA16}">
      <formula1>0</formula1>
      <formula2>30</formula2>
    </dataValidation>
    <dataValidation type="whole" allowBlank="1" showInputMessage="1" showErrorMessage="1" sqref="F2:F101" xr:uid="{E6F49877-AA32-426E-914F-3BDE5DE2EC85}">
      <formula1>0</formula1>
      <formula2>31</formula2>
    </dataValidation>
    <dataValidation type="whole" allowBlank="1" showInputMessage="1" showErrorMessage="1" sqref="G2:G101" xr:uid="{86C5E55A-7D9E-46FA-88B9-DAC27CDAC19F}">
      <formula1>0</formula1>
      <formula2>240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DF0743-7955-4AF4-B399-DC2A8944FA21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0334-B3F9-46F6-B0E0-DE935CE5E3BD}">
  <dimension ref="A1:AU102"/>
  <sheetViews>
    <sheetView rightToLeft="1" zoomScaleNormal="100" workbookViewId="0">
      <pane xSplit="8" ySplit="1" topLeftCell="I2" activePane="bottomRight" state="frozen"/>
      <selection activeCell="D22" sqref="D22"/>
      <selection pane="topRight" activeCell="D22" sqref="D22"/>
      <selection pane="bottomLeft" activeCell="D22" sqref="D22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11.5" style="1" customWidth="1"/>
    <col min="4" max="4" width="13.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اردیبهشت</v>
      </c>
      <c r="AT1" s="38">
        <f ca="1">VLOOKUP(AS1,تنظیمات!J10:K21,2,0)</f>
        <v>2</v>
      </c>
      <c r="AU1" s="38">
        <f ca="1">VLOOKUP(AT1,تنظیمات!K10:L21,2,0)</f>
        <v>31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>
        <v>0</v>
      </c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 t="str">
        <f ca="1">IFERROR(IF(AL2&gt;AM2,AL2-AM2,0),"")</f>
        <v/>
      </c>
      <c r="AK2" s="86" t="str">
        <f ca="1">IFERROR(AH2+فروردین!AK2,"")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>
        <f ca="1">فروردین!AL2</f>
        <v>5682748.1363636348</v>
      </c>
      <c r="AN2" s="41" t="str">
        <f ca="1">IFERROR(IF(تنظیمات!$C$11="سالانه",AJ2,AI2),"")</f>
        <v/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اردیبهشت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 t="str">
        <f t="shared" ref="AJ3:AJ66" ca="1" si="1">IFERROR(IF(AL3&gt;AM3,AL3-AM3,0),"")</f>
        <v/>
      </c>
      <c r="AK3" s="86" t="str">
        <f ca="1">IFERROR(AH3+فروردین!AK3,"")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>
        <f ca="1">فروردین!AL3</f>
        <v>0</v>
      </c>
      <c r="AN3" s="41" t="str">
        <f ca="1">IFERROR(IF(تنظیمات!$C$11="سالانه",AJ3,AI3),"")</f>
        <v/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اردیبهشت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 t="str">
        <f t="shared" ca="1" si="1"/>
        <v/>
      </c>
      <c r="AK4" s="86" t="str">
        <f ca="1">IFERROR(AH4+فروردین!AK4,"")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>
        <f ca="1">فروردین!AL4</f>
        <v>1605881.863636364</v>
      </c>
      <c r="AN4" s="41" t="str">
        <f ca="1">IFERROR(IF(تنظیمات!$C$11="سالانه",AJ4,AI4),"")</f>
        <v/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اردیبهشت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 t="str">
        <f t="shared" ca="1" si="1"/>
        <v/>
      </c>
      <c r="AK5" s="86" t="str">
        <f ca="1">IFERROR(AH5+فروردین!AK5,"")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>
        <f ca="1">فروردین!AL5</f>
        <v>0</v>
      </c>
      <c r="AN5" s="41" t="str">
        <f ca="1">IFERROR(IF(تنظیمات!$C$11="سالانه",AJ5,AI5),"")</f>
        <v/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اردیبهشت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 t="str">
        <f t="shared" ca="1" si="1"/>
        <v/>
      </c>
      <c r="AK6" s="86" t="str">
        <f ca="1">IFERROR(AH6+فروردین!AK6,"")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>
        <f ca="1">فروردین!AL6</f>
        <v>0</v>
      </c>
      <c r="AN6" s="41" t="str">
        <f ca="1">IFERROR(IF(تنظیمات!$C$11="سالانه",AJ6,AI6),"")</f>
        <v/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اردیبهشت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IFERROR(AH7+فروردین!AK7,"")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فروردین!AL7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اردیبهشت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IFERROR(AH8+فروردین!AK8,"")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فروردین!AL8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اردیبهشت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IFERROR(AH9+فروردین!AK9,"")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فروردین!AL9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اردیبهشت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IFERROR(AH10+فروردین!AK10,"")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فروردین!AL10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اردیبهشت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IFERROR(AH11+فروردین!AK11,"")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فروردین!AL11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اردیبهشت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IFERROR(AH12+فروردین!AK12,"")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فروردین!AL12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اردیبهشت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IFERROR(AH13+فروردین!AK13,"")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فروردین!AL13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اردیبهشت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IFERROR(AH14+فروردین!AK14,"")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فروردین!AL14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اردیبهشت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IFERROR(AH15+فروردین!AK15,"")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فروردین!AL15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اردیبهشت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IFERROR(AH16+فروردین!AK16,"")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فروردین!AL16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اردیبهشت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IFERROR(AH17+فروردین!AK17,"")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فروردین!AL17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اردیبهشت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IFERROR(AH18+فروردین!AK18,"")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فروردین!AL18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اردیبهشت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IFERROR(AH19+فروردین!AK19,"")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فروردین!AL19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اردیبهشت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IFERROR(AH20+فروردین!AK20,"")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فروردین!AL20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اردیبهشت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 t="str">
        <f>IFERROR(VLOOKUP($B21,'لیست پرسنل'!$B$2:$K$21,4,0)*F21,"")</f>
        <v/>
      </c>
      <c r="L21" s="6" t="str">
        <f>IFERROR(IF(VLOOKUP($B21,'لیست پرسنل'!$B$2:$K$21,7,0)="بله",F21*تنظیمات!$C$6,0),"")</f>
        <v/>
      </c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>
        <f t="shared" ca="1" si="1"/>
        <v>0</v>
      </c>
      <c r="AK21" s="86" t="str">
        <f ca="1">IFERROR(AH21+فروردین!AK21,"")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فروردین!AL21</f>
        <v/>
      </c>
      <c r="AN21" s="41">
        <f ca="1"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اردیبهشت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 t="str">
        <f>IFERROR(VLOOKUP($B22,'لیست پرسنل'!$B$2:$K$21,4,0)*F22,"")</f>
        <v/>
      </c>
      <c r="L22" s="6" t="str">
        <f>IFERROR(IF(VLOOKUP($B22,'لیست پرسنل'!$B$2:$K$21,7,0)="بله",F22*تنظیمات!$C$6,0),"")</f>
        <v/>
      </c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>
        <f t="shared" ca="1" si="1"/>
        <v>0</v>
      </c>
      <c r="AK22" s="86" t="str">
        <f ca="1">IFERROR(AH22+فروردین!AK22,"")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فروردین!AL22</f>
        <v/>
      </c>
      <c r="AN22" s="41">
        <f ca="1"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اردیبهشت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 t="str">
        <f>IFERROR(VLOOKUP($B23,'لیست پرسنل'!$B$2:$K$21,4,0)*F23,"")</f>
        <v/>
      </c>
      <c r="L23" s="6" t="str">
        <f>IFERROR(IF(VLOOKUP($B23,'لیست پرسنل'!$B$2:$K$21,7,0)="بله",F23*تنظیمات!$C$6,0),"")</f>
        <v/>
      </c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>
        <f t="shared" ca="1" si="1"/>
        <v>0</v>
      </c>
      <c r="AK23" s="86" t="str">
        <f ca="1">IFERROR(AH23+فروردین!AK23,"")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فروردین!AL23</f>
        <v/>
      </c>
      <c r="AN23" s="41">
        <f ca="1"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اردیبهشت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 t="str">
        <f>IFERROR(VLOOKUP($B24,'لیست پرسنل'!$B$2:$K$21,4,0)*F24,"")</f>
        <v/>
      </c>
      <c r="L24" s="6" t="str">
        <f>IFERROR(IF(VLOOKUP($B24,'لیست پرسنل'!$B$2:$K$21,7,0)="بله",F24*تنظیمات!$C$6,0),"")</f>
        <v/>
      </c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>
        <f t="shared" ca="1" si="1"/>
        <v>0</v>
      </c>
      <c r="AK24" s="86" t="str">
        <f ca="1">IFERROR(AH24+فروردین!AK24,"")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فروردین!AL24</f>
        <v/>
      </c>
      <c r="AN24" s="41">
        <f ca="1"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اردیبهشت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 t="str">
        <f>IFERROR(VLOOKUP($B25,'لیست پرسنل'!$B$2:$K$21,4,0)*F25,"")</f>
        <v/>
      </c>
      <c r="L25" s="6" t="str">
        <f>IFERROR(IF(VLOOKUP($B25,'لیست پرسنل'!$B$2:$K$21,7,0)="بله",F25*تنظیمات!$C$6,0),"")</f>
        <v/>
      </c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>
        <f t="shared" ca="1" si="1"/>
        <v>0</v>
      </c>
      <c r="AK25" s="86" t="str">
        <f ca="1">IFERROR(AH25+فروردین!AK25,"")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فروردین!AL25</f>
        <v/>
      </c>
      <c r="AN25" s="41">
        <f ca="1"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اردیبهشت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 t="str">
        <f>IFERROR(VLOOKUP($B26,'لیست پرسنل'!$B$2:$K$21,4,0)*F26,"")</f>
        <v/>
      </c>
      <c r="L26" s="6" t="str">
        <f>IFERROR(IF(VLOOKUP($B26,'لیست پرسنل'!$B$2:$K$21,7,0)="بله",F26*تنظیمات!$C$6,0),"")</f>
        <v/>
      </c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>
        <f t="shared" ca="1" si="1"/>
        <v>0</v>
      </c>
      <c r="AK26" s="86" t="str">
        <f ca="1">IFERROR(AH26+فروردین!AK26,"")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فروردین!AL26</f>
        <v/>
      </c>
      <c r="AN26" s="41">
        <f ca="1"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اردیبهشت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 t="str">
        <f>IFERROR(VLOOKUP($B27,'لیست پرسنل'!$B$2:$K$21,4,0)*F27,"")</f>
        <v/>
      </c>
      <c r="L27" s="6" t="str">
        <f>IFERROR(IF(VLOOKUP($B27,'لیست پرسنل'!$B$2:$K$21,7,0)="بله",F27*تنظیمات!$C$6,0),"")</f>
        <v/>
      </c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>
        <f t="shared" ca="1" si="1"/>
        <v>0</v>
      </c>
      <c r="AK27" s="86" t="str">
        <f ca="1">IFERROR(AH27+فروردین!AK27,"")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فروردین!AL27</f>
        <v/>
      </c>
      <c r="AN27" s="41">
        <f ca="1"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اردیبهشت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 t="str">
        <f>IFERROR(VLOOKUP($B28,'لیست پرسنل'!$B$2:$K$21,4,0)*F28,"")</f>
        <v/>
      </c>
      <c r="L28" s="6" t="str">
        <f>IFERROR(IF(VLOOKUP($B28,'لیست پرسنل'!$B$2:$K$21,7,0)="بله",F28*تنظیمات!$C$6,0),"")</f>
        <v/>
      </c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>
        <f t="shared" ca="1" si="1"/>
        <v>0</v>
      </c>
      <c r="AK28" s="86" t="str">
        <f ca="1">IFERROR(AH28+فروردین!AK28,"")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فروردین!AL28</f>
        <v/>
      </c>
      <c r="AN28" s="41">
        <f ca="1"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اردیبهشت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 t="str">
        <f>IFERROR(VLOOKUP($B29,'لیست پرسنل'!$B$2:$K$21,4,0)*F29,"")</f>
        <v/>
      </c>
      <c r="L29" s="6" t="str">
        <f>IFERROR(IF(VLOOKUP($B29,'لیست پرسنل'!$B$2:$K$21,7,0)="بله",F29*تنظیمات!$C$6,0),"")</f>
        <v/>
      </c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>
        <f t="shared" ca="1" si="1"/>
        <v>0</v>
      </c>
      <c r="AK29" s="86" t="str">
        <f ca="1">IFERROR(AH29+فروردین!AK29,"")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فروردین!AL29</f>
        <v/>
      </c>
      <c r="AN29" s="41">
        <f ca="1"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اردیبهشت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 t="str">
        <f>IFERROR(VLOOKUP($B30,'لیست پرسنل'!$B$2:$K$21,4,0)*F30,"")</f>
        <v/>
      </c>
      <c r="L30" s="6" t="str">
        <f>IFERROR(IF(VLOOKUP($B30,'لیست پرسنل'!$B$2:$K$21,7,0)="بله",F30*تنظیمات!$C$6,0),"")</f>
        <v/>
      </c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>
        <f t="shared" ca="1" si="1"/>
        <v>0</v>
      </c>
      <c r="AK30" s="86" t="str">
        <f ca="1">IFERROR(AH30+فروردین!AK30,"")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فروردین!AL30</f>
        <v/>
      </c>
      <c r="AN30" s="41">
        <f ca="1"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اردیبهشت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 t="str">
        <f>IFERROR(VLOOKUP($B31,'لیست پرسنل'!$B$2:$K$21,4,0)*F31,"")</f>
        <v/>
      </c>
      <c r="L31" s="6" t="str">
        <f>IFERROR(IF(VLOOKUP($B31,'لیست پرسنل'!$B$2:$K$21,7,0)="بله",F31*تنظیمات!$C$6,0),"")</f>
        <v/>
      </c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>
        <f t="shared" ca="1" si="1"/>
        <v>0</v>
      </c>
      <c r="AK31" s="86" t="str">
        <f ca="1">IFERROR(AH31+فروردین!AK31,"")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فروردین!AL31</f>
        <v/>
      </c>
      <c r="AN31" s="41">
        <f ca="1"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اردیبهشت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 t="str">
        <f>IFERROR(VLOOKUP($B32,'لیست پرسنل'!$B$2:$K$21,4,0)*F32,"")</f>
        <v/>
      </c>
      <c r="L32" s="6" t="str">
        <f>IFERROR(IF(VLOOKUP($B32,'لیست پرسنل'!$B$2:$K$21,7,0)="بله",F32*تنظیمات!$C$6,0),"")</f>
        <v/>
      </c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>
        <f t="shared" ca="1" si="1"/>
        <v>0</v>
      </c>
      <c r="AK32" s="86" t="str">
        <f ca="1">IFERROR(AH32+فروردین!AK32,"")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فروردین!AL32</f>
        <v/>
      </c>
      <c r="AN32" s="41">
        <f ca="1"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اردیبهشت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 t="str">
        <f>IFERROR(VLOOKUP($B33,'لیست پرسنل'!$B$2:$K$21,4,0)*F33,"")</f>
        <v/>
      </c>
      <c r="L33" s="6" t="str">
        <f>IFERROR(IF(VLOOKUP($B33,'لیست پرسنل'!$B$2:$K$21,7,0)="بله",F33*تنظیمات!$C$6,0),"")</f>
        <v/>
      </c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>
        <f t="shared" ca="1" si="1"/>
        <v>0</v>
      </c>
      <c r="AK33" s="86" t="str">
        <f ca="1">IFERROR(AH33+فروردین!AK33,"")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فروردین!AL33</f>
        <v/>
      </c>
      <c r="AN33" s="41">
        <f ca="1"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اردیبهشت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 t="str">
        <f>IFERROR(VLOOKUP($B34,'لیست پرسنل'!$B$2:$K$21,4,0)*F34,"")</f>
        <v/>
      </c>
      <c r="L34" s="6" t="str">
        <f>IFERROR(IF(VLOOKUP($B34,'لیست پرسنل'!$B$2:$K$21,7,0)="بله",F34*تنظیمات!$C$6,0),"")</f>
        <v/>
      </c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>
        <f t="shared" ca="1" si="1"/>
        <v>0</v>
      </c>
      <c r="AK34" s="86" t="str">
        <f ca="1">IFERROR(AH34+فروردین!AK34,"")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فروردین!AL34</f>
        <v/>
      </c>
      <c r="AN34" s="41">
        <f ca="1"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اردیبهشت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 t="str">
        <f>IFERROR(VLOOKUP($B35,'لیست پرسنل'!$B$2:$K$21,4,0)*F35,"")</f>
        <v/>
      </c>
      <c r="L35" s="6" t="str">
        <f>IFERROR(IF(VLOOKUP($B35,'لیست پرسنل'!$B$2:$K$21,7,0)="بله",F35*تنظیمات!$C$6,0),"")</f>
        <v/>
      </c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>
        <f t="shared" ca="1" si="1"/>
        <v>0</v>
      </c>
      <c r="AK35" s="86" t="str">
        <f ca="1">IFERROR(AH35+فروردین!AK35,"")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فروردین!AL35</f>
        <v/>
      </c>
      <c r="AN35" s="41">
        <f ca="1"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اردیبهشت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 t="str">
        <f>IFERROR(VLOOKUP($B36,'لیست پرسنل'!$B$2:$K$21,4,0)*F36,"")</f>
        <v/>
      </c>
      <c r="L36" s="6" t="str">
        <f>IFERROR(IF(VLOOKUP($B36,'لیست پرسنل'!$B$2:$K$21,7,0)="بله",F36*تنظیمات!$C$6,0),"")</f>
        <v/>
      </c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>
        <f t="shared" ca="1" si="1"/>
        <v>0</v>
      </c>
      <c r="AK36" s="86" t="str">
        <f ca="1">IFERROR(AH36+فروردین!AK36,"")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فروردین!AL36</f>
        <v/>
      </c>
      <c r="AN36" s="41">
        <f ca="1"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اردیبهشت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 t="str">
        <f>IFERROR(VLOOKUP($B37,'لیست پرسنل'!$B$2:$K$21,4,0)*F37,"")</f>
        <v/>
      </c>
      <c r="L37" s="6" t="str">
        <f>IFERROR(IF(VLOOKUP($B37,'لیست پرسنل'!$B$2:$K$21,7,0)="بله",F37*تنظیمات!$C$6,0),"")</f>
        <v/>
      </c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>
        <f t="shared" ca="1" si="1"/>
        <v>0</v>
      </c>
      <c r="AK37" s="86" t="str">
        <f ca="1">IFERROR(AH37+فروردین!AK37,"")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فروردین!AL37</f>
        <v/>
      </c>
      <c r="AN37" s="41">
        <f ca="1"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اردیبهشت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 t="str">
        <f>IFERROR(VLOOKUP($B38,'لیست پرسنل'!$B$2:$K$21,4,0)*F38,"")</f>
        <v/>
      </c>
      <c r="L38" s="6" t="str">
        <f>IFERROR(IF(VLOOKUP($B38,'لیست پرسنل'!$B$2:$K$21,7,0)="بله",F38*تنظیمات!$C$6,0),"")</f>
        <v/>
      </c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>
        <f t="shared" ca="1" si="1"/>
        <v>0</v>
      </c>
      <c r="AK38" s="86" t="str">
        <f ca="1">IFERROR(AH38+فروردین!AK38,"")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فروردین!AL38</f>
        <v/>
      </c>
      <c r="AN38" s="41">
        <f ca="1"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اردیبهشت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 t="str">
        <f>IFERROR(VLOOKUP($B39,'لیست پرسنل'!$B$2:$K$21,4,0)*F39,"")</f>
        <v/>
      </c>
      <c r="L39" s="6" t="str">
        <f>IFERROR(IF(VLOOKUP($B39,'لیست پرسنل'!$B$2:$K$21,7,0)="بله",F39*تنظیمات!$C$6,0),"")</f>
        <v/>
      </c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>
        <f t="shared" ca="1" si="1"/>
        <v>0</v>
      </c>
      <c r="AK39" s="86" t="str">
        <f ca="1">IFERROR(AH39+فروردین!AK39,"")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فروردین!AL39</f>
        <v/>
      </c>
      <c r="AN39" s="41">
        <f ca="1"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اردیبهشت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 t="str">
        <f>IFERROR(VLOOKUP($B40,'لیست پرسنل'!$B$2:$K$21,4,0)*F40,"")</f>
        <v/>
      </c>
      <c r="L40" s="6" t="str">
        <f>IFERROR(IF(VLOOKUP($B40,'لیست پرسنل'!$B$2:$K$21,7,0)="بله",F40*تنظیمات!$C$6,0),"")</f>
        <v/>
      </c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>
        <f t="shared" ca="1" si="1"/>
        <v>0</v>
      </c>
      <c r="AK40" s="86" t="str">
        <f ca="1">IFERROR(AH40+فروردین!AK40,"")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فروردین!AL40</f>
        <v/>
      </c>
      <c r="AN40" s="41">
        <f ca="1"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اردیبهشت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 t="str">
        <f>IFERROR(VLOOKUP($B41,'لیست پرسنل'!$B$2:$K$21,4,0)*F41,"")</f>
        <v/>
      </c>
      <c r="L41" s="6" t="str">
        <f>IFERROR(IF(VLOOKUP($B41,'لیست پرسنل'!$B$2:$K$21,7,0)="بله",F41*تنظیمات!$C$6,0),"")</f>
        <v/>
      </c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>
        <f t="shared" ca="1" si="1"/>
        <v>0</v>
      </c>
      <c r="AK41" s="86" t="str">
        <f ca="1">IFERROR(AH41+فروردین!AK41,"")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فروردین!AL41</f>
        <v/>
      </c>
      <c r="AN41" s="41">
        <f ca="1"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اردیبهشت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 t="str">
        <f>IFERROR(VLOOKUP($B42,'لیست پرسنل'!$B$2:$K$21,4,0)*F42,"")</f>
        <v/>
      </c>
      <c r="L42" s="6" t="str">
        <f>IFERROR(IF(VLOOKUP($B42,'لیست پرسنل'!$B$2:$K$21,7,0)="بله",F42*تنظیمات!$C$6,0),"")</f>
        <v/>
      </c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>
        <f t="shared" ca="1" si="1"/>
        <v>0</v>
      </c>
      <c r="AK42" s="86" t="str">
        <f ca="1">IFERROR(AH42+فروردین!AK42,"")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فروردین!AL42</f>
        <v/>
      </c>
      <c r="AN42" s="41">
        <f ca="1"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اردیبهشت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 t="str">
        <f>IFERROR(VLOOKUP($B43,'لیست پرسنل'!$B$2:$K$21,4,0)*F43,"")</f>
        <v/>
      </c>
      <c r="L43" s="6" t="str">
        <f>IFERROR(IF(VLOOKUP($B43,'لیست پرسنل'!$B$2:$K$21,7,0)="بله",F43*تنظیمات!$C$6,0),"")</f>
        <v/>
      </c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>
        <f t="shared" ca="1" si="1"/>
        <v>0</v>
      </c>
      <c r="AK43" s="86" t="str">
        <f ca="1">IFERROR(AH43+فروردین!AK43,"")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فروردین!AL43</f>
        <v/>
      </c>
      <c r="AN43" s="41">
        <f ca="1"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اردیبهشت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 t="str">
        <f>IFERROR(VLOOKUP($B44,'لیست پرسنل'!$B$2:$K$21,4,0)*F44,"")</f>
        <v/>
      </c>
      <c r="L44" s="6" t="str">
        <f>IFERROR(IF(VLOOKUP($B44,'لیست پرسنل'!$B$2:$K$21,7,0)="بله",F44*تنظیمات!$C$6,0),"")</f>
        <v/>
      </c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>
        <f t="shared" ca="1" si="1"/>
        <v>0</v>
      </c>
      <c r="AK44" s="86" t="str">
        <f ca="1">IFERROR(AH44+فروردین!AK44,"")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فروردین!AL44</f>
        <v/>
      </c>
      <c r="AN44" s="41">
        <f ca="1"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اردیبهشت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 t="str">
        <f>IFERROR(VLOOKUP($B45,'لیست پرسنل'!$B$2:$K$21,4,0)*F45,"")</f>
        <v/>
      </c>
      <c r="L45" s="6" t="str">
        <f>IFERROR(IF(VLOOKUP($B45,'لیست پرسنل'!$B$2:$K$21,7,0)="بله",F45*تنظیمات!$C$6,0),"")</f>
        <v/>
      </c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>
        <f t="shared" ca="1" si="1"/>
        <v>0</v>
      </c>
      <c r="AK45" s="86" t="str">
        <f ca="1">IFERROR(AH45+فروردین!AK45,"")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فروردین!AL45</f>
        <v/>
      </c>
      <c r="AN45" s="41">
        <f ca="1"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اردیبهشت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 t="str">
        <f>IFERROR(VLOOKUP($B46,'لیست پرسنل'!$B$2:$K$21,4,0)*F46,"")</f>
        <v/>
      </c>
      <c r="L46" s="6" t="str">
        <f>IFERROR(IF(VLOOKUP($B46,'لیست پرسنل'!$B$2:$K$21,7,0)="بله",F46*تنظیمات!$C$6,0),"")</f>
        <v/>
      </c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>
        <f t="shared" ca="1" si="1"/>
        <v>0</v>
      </c>
      <c r="AK46" s="86" t="str">
        <f ca="1">IFERROR(AH46+فروردین!AK46,"")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فروردین!AL46</f>
        <v/>
      </c>
      <c r="AN46" s="41">
        <f ca="1"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اردیبهشت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 t="str">
        <f>IFERROR(VLOOKUP($B47,'لیست پرسنل'!$B$2:$K$21,4,0)*F47,"")</f>
        <v/>
      </c>
      <c r="L47" s="6" t="str">
        <f>IFERROR(IF(VLOOKUP($B47,'لیست پرسنل'!$B$2:$K$21,7,0)="بله",F47*تنظیمات!$C$6,0),"")</f>
        <v/>
      </c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>
        <f t="shared" ca="1" si="1"/>
        <v>0</v>
      </c>
      <c r="AK47" s="86" t="str">
        <f ca="1">IFERROR(AH47+فروردین!AK47,"")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فروردین!AL47</f>
        <v/>
      </c>
      <c r="AN47" s="41">
        <f ca="1"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اردیبهشت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 t="str">
        <f>IFERROR(VLOOKUP($B48,'لیست پرسنل'!$B$2:$K$21,4,0)*F48,"")</f>
        <v/>
      </c>
      <c r="L48" s="6" t="str">
        <f>IFERROR(IF(VLOOKUP($B48,'لیست پرسنل'!$B$2:$K$21,7,0)="بله",F48*تنظیمات!$C$6,0),"")</f>
        <v/>
      </c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>
        <f t="shared" ca="1" si="1"/>
        <v>0</v>
      </c>
      <c r="AK48" s="86" t="str">
        <f ca="1">IFERROR(AH48+فروردین!AK48,"")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فروردین!AL48</f>
        <v/>
      </c>
      <c r="AN48" s="41">
        <f ca="1"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اردیبهشت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 t="str">
        <f>IFERROR(VLOOKUP($B49,'لیست پرسنل'!$B$2:$K$21,4,0)*F49,"")</f>
        <v/>
      </c>
      <c r="L49" s="6" t="str">
        <f>IFERROR(IF(VLOOKUP($B49,'لیست پرسنل'!$B$2:$K$21,7,0)="بله",F49*تنظیمات!$C$6,0),"")</f>
        <v/>
      </c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>
        <f t="shared" ca="1" si="1"/>
        <v>0</v>
      </c>
      <c r="AK49" s="86" t="str">
        <f ca="1">IFERROR(AH49+فروردین!AK49,"")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فروردین!AL49</f>
        <v/>
      </c>
      <c r="AN49" s="41">
        <f ca="1"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اردیبهشت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 t="str">
        <f>IFERROR(VLOOKUP($B50,'لیست پرسنل'!$B$2:$K$21,4,0)*F50,"")</f>
        <v/>
      </c>
      <c r="L50" s="6" t="str">
        <f>IFERROR(IF(VLOOKUP($B50,'لیست پرسنل'!$B$2:$K$21,7,0)="بله",F50*تنظیمات!$C$6,0),"")</f>
        <v/>
      </c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>
        <f t="shared" ca="1" si="1"/>
        <v>0</v>
      </c>
      <c r="AK50" s="86" t="str">
        <f ca="1">IFERROR(AH50+فروردین!AK50,"")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فروردین!AL50</f>
        <v/>
      </c>
      <c r="AN50" s="41">
        <f ca="1"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اردیبهشت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 t="str">
        <f>IFERROR(VLOOKUP($B51,'لیست پرسنل'!$B$2:$K$21,4,0)*F51,"")</f>
        <v/>
      </c>
      <c r="L51" s="6" t="str">
        <f>IFERROR(IF(VLOOKUP($B51,'لیست پرسنل'!$B$2:$K$21,7,0)="بله",F51*تنظیمات!$C$6,0),"")</f>
        <v/>
      </c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>
        <f t="shared" ca="1" si="1"/>
        <v>0</v>
      </c>
      <c r="AK51" s="86" t="str">
        <f ca="1">IFERROR(AH51+فروردین!AK51,"")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فروردین!AL51</f>
        <v/>
      </c>
      <c r="AN51" s="41">
        <f ca="1"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اردیبهشت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 t="str">
        <f>IFERROR(VLOOKUP($B52,'لیست پرسنل'!$B$2:$K$21,4,0)*F52,"")</f>
        <v/>
      </c>
      <c r="L52" s="6" t="str">
        <f>IFERROR(IF(VLOOKUP($B52,'لیست پرسنل'!$B$2:$K$21,7,0)="بله",F52*تنظیمات!$C$6,0),"")</f>
        <v/>
      </c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>
        <f t="shared" ca="1" si="1"/>
        <v>0</v>
      </c>
      <c r="AK52" s="86" t="str">
        <f ca="1">IFERROR(AH52+فروردین!AK52,"")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فروردین!AL52</f>
        <v/>
      </c>
      <c r="AN52" s="41">
        <f ca="1"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اردیبهشت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 t="str">
        <f>IFERROR(VLOOKUP($B53,'لیست پرسنل'!$B$2:$K$21,4,0)*F53,"")</f>
        <v/>
      </c>
      <c r="L53" s="6" t="str">
        <f>IFERROR(IF(VLOOKUP($B53,'لیست پرسنل'!$B$2:$K$21,7,0)="بله",F53*تنظیمات!$C$6,0),"")</f>
        <v/>
      </c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>
        <f t="shared" ca="1" si="1"/>
        <v>0</v>
      </c>
      <c r="AK53" s="86" t="str">
        <f ca="1">IFERROR(AH53+فروردین!AK53,"")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فروردین!AL53</f>
        <v/>
      </c>
      <c r="AN53" s="41">
        <f ca="1"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اردیبهشت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 t="str">
        <f>IFERROR(VLOOKUP($B54,'لیست پرسنل'!$B$2:$K$21,4,0)*F54,"")</f>
        <v/>
      </c>
      <c r="L54" s="6" t="str">
        <f>IFERROR(IF(VLOOKUP($B54,'لیست پرسنل'!$B$2:$K$21,7,0)="بله",F54*تنظیمات!$C$6,0),"")</f>
        <v/>
      </c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>
        <f t="shared" ca="1" si="1"/>
        <v>0</v>
      </c>
      <c r="AK54" s="86" t="str">
        <f ca="1">IFERROR(AH54+فروردین!AK54,"")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فروردین!AL54</f>
        <v/>
      </c>
      <c r="AN54" s="41">
        <f ca="1"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اردیبهشت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 t="str">
        <f>IFERROR(VLOOKUP($B55,'لیست پرسنل'!$B$2:$K$21,4,0)*F55,"")</f>
        <v/>
      </c>
      <c r="L55" s="6" t="str">
        <f>IFERROR(IF(VLOOKUP($B55,'لیست پرسنل'!$B$2:$K$21,7,0)="بله",F55*تنظیمات!$C$6,0),"")</f>
        <v/>
      </c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>
        <f t="shared" ca="1" si="1"/>
        <v>0</v>
      </c>
      <c r="AK55" s="86" t="str">
        <f ca="1">IFERROR(AH55+فروردین!AK55,"")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فروردین!AL55</f>
        <v/>
      </c>
      <c r="AN55" s="41">
        <f ca="1"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اردیبهشت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 t="str">
        <f>IFERROR(VLOOKUP($B56,'لیست پرسنل'!$B$2:$K$21,4,0)*F56,"")</f>
        <v/>
      </c>
      <c r="L56" s="6" t="str">
        <f>IFERROR(IF(VLOOKUP($B56,'لیست پرسنل'!$B$2:$K$21,7,0)="بله",F56*تنظیمات!$C$6,0),"")</f>
        <v/>
      </c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>
        <f t="shared" ca="1" si="1"/>
        <v>0</v>
      </c>
      <c r="AK56" s="86" t="str">
        <f ca="1">IFERROR(AH56+فروردین!AK56,"")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فروردین!AL56</f>
        <v/>
      </c>
      <c r="AN56" s="41">
        <f ca="1"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اردیبهشت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 t="str">
        <f>IFERROR(VLOOKUP($B57,'لیست پرسنل'!$B$2:$K$21,4,0)*F57,"")</f>
        <v/>
      </c>
      <c r="L57" s="6" t="str">
        <f>IFERROR(IF(VLOOKUP($B57,'لیست پرسنل'!$B$2:$K$21,7,0)="بله",F57*تنظیمات!$C$6,0),"")</f>
        <v/>
      </c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>
        <f t="shared" ca="1" si="1"/>
        <v>0</v>
      </c>
      <c r="AK57" s="86" t="str">
        <f ca="1">IFERROR(AH57+فروردین!AK57,"")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فروردین!AL57</f>
        <v/>
      </c>
      <c r="AN57" s="41">
        <f ca="1"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اردیبهشت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 t="str">
        <f>IFERROR(VLOOKUP($B58,'لیست پرسنل'!$B$2:$K$21,4,0)*F58,"")</f>
        <v/>
      </c>
      <c r="L58" s="6" t="str">
        <f>IFERROR(IF(VLOOKUP($B58,'لیست پرسنل'!$B$2:$K$21,7,0)="بله",F58*تنظیمات!$C$6,0),"")</f>
        <v/>
      </c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>
        <f t="shared" ca="1" si="1"/>
        <v>0</v>
      </c>
      <c r="AK58" s="86" t="str">
        <f ca="1">IFERROR(AH58+فروردین!AK58,"")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فروردین!AL58</f>
        <v/>
      </c>
      <c r="AN58" s="41">
        <f ca="1"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اردیبهشت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 t="str">
        <f>IFERROR(VLOOKUP($B59,'لیست پرسنل'!$B$2:$K$21,4,0)*F59,"")</f>
        <v/>
      </c>
      <c r="L59" s="6" t="str">
        <f>IFERROR(IF(VLOOKUP($B59,'لیست پرسنل'!$B$2:$K$21,7,0)="بله",F59*تنظیمات!$C$6,0),"")</f>
        <v/>
      </c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>
        <f t="shared" ca="1" si="1"/>
        <v>0</v>
      </c>
      <c r="AK59" s="86" t="str">
        <f ca="1">IFERROR(AH59+فروردین!AK59,"")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فروردین!AL59</f>
        <v/>
      </c>
      <c r="AN59" s="41">
        <f ca="1"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اردیبهشت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 t="str">
        <f>IFERROR(VLOOKUP($B60,'لیست پرسنل'!$B$2:$K$21,4,0)*F60,"")</f>
        <v/>
      </c>
      <c r="L60" s="6" t="str">
        <f>IFERROR(IF(VLOOKUP($B60,'لیست پرسنل'!$B$2:$K$21,7,0)="بله",F60*تنظیمات!$C$6,0),"")</f>
        <v/>
      </c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>
        <f t="shared" ca="1" si="1"/>
        <v>0</v>
      </c>
      <c r="AK60" s="86" t="str">
        <f ca="1">IFERROR(AH60+فروردین!AK60,"")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فروردین!AL60</f>
        <v/>
      </c>
      <c r="AN60" s="41">
        <f ca="1"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اردیبهشت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 t="str">
        <f>IFERROR(VLOOKUP($B61,'لیست پرسنل'!$B$2:$K$21,4,0)*F61,"")</f>
        <v/>
      </c>
      <c r="L61" s="6" t="str">
        <f>IFERROR(IF(VLOOKUP($B61,'لیست پرسنل'!$B$2:$K$21,7,0)="بله",F61*تنظیمات!$C$6,0),"")</f>
        <v/>
      </c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>
        <f t="shared" ca="1" si="1"/>
        <v>0</v>
      </c>
      <c r="AK61" s="86" t="str">
        <f ca="1">IFERROR(AH61+فروردین!AK61,"")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فروردین!AL61</f>
        <v/>
      </c>
      <c r="AN61" s="41">
        <f ca="1"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اردیبهشت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 t="str">
        <f>IFERROR(VLOOKUP($B62,'لیست پرسنل'!$B$2:$K$21,4,0)*F62,"")</f>
        <v/>
      </c>
      <c r="L62" s="6" t="str">
        <f>IFERROR(IF(VLOOKUP($B62,'لیست پرسنل'!$B$2:$K$21,7,0)="بله",F62*تنظیمات!$C$6,0),"")</f>
        <v/>
      </c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>
        <f t="shared" ca="1" si="1"/>
        <v>0</v>
      </c>
      <c r="AK62" s="86" t="str">
        <f ca="1">IFERROR(AH62+فروردین!AK62,"")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فروردین!AL62</f>
        <v/>
      </c>
      <c r="AN62" s="41">
        <f ca="1"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اردیبهشت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 t="str">
        <f>IFERROR(VLOOKUP($B63,'لیست پرسنل'!$B$2:$K$21,4,0)*F63,"")</f>
        <v/>
      </c>
      <c r="L63" s="6" t="str">
        <f>IFERROR(IF(VLOOKUP($B63,'لیست پرسنل'!$B$2:$K$21,7,0)="بله",F63*تنظیمات!$C$6,0),"")</f>
        <v/>
      </c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>
        <f t="shared" ca="1" si="1"/>
        <v>0</v>
      </c>
      <c r="AK63" s="86" t="str">
        <f ca="1">IFERROR(AH63+فروردین!AK63,"")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فروردین!AL63</f>
        <v/>
      </c>
      <c r="AN63" s="41">
        <f ca="1"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اردیبهشت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 t="str">
        <f>IFERROR(VLOOKUP($B64,'لیست پرسنل'!$B$2:$K$21,4,0)*F64,"")</f>
        <v/>
      </c>
      <c r="L64" s="6" t="str">
        <f>IFERROR(IF(VLOOKUP($B64,'لیست پرسنل'!$B$2:$K$21,7,0)="بله",F64*تنظیمات!$C$6,0),"")</f>
        <v/>
      </c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>
        <f t="shared" ca="1" si="1"/>
        <v>0</v>
      </c>
      <c r="AK64" s="86" t="str">
        <f ca="1">IFERROR(AH64+فروردین!AK64,"")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فروردین!AL64</f>
        <v/>
      </c>
      <c r="AN64" s="41">
        <f ca="1"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اردیبهشت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 t="str">
        <f>IFERROR(VLOOKUP($B65,'لیست پرسنل'!$B$2:$K$21,4,0)*F65,"")</f>
        <v/>
      </c>
      <c r="L65" s="6" t="str">
        <f>IFERROR(IF(VLOOKUP($B65,'لیست پرسنل'!$B$2:$K$21,7,0)="بله",F65*تنظیمات!$C$6,0),"")</f>
        <v/>
      </c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>
        <f t="shared" ca="1" si="1"/>
        <v>0</v>
      </c>
      <c r="AK65" s="86" t="str">
        <f ca="1">IFERROR(AH65+فروردین!AK65,"")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فروردین!AL65</f>
        <v/>
      </c>
      <c r="AN65" s="41">
        <f ca="1"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اردیبهشت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 t="str">
        <f>IFERROR(VLOOKUP($B66,'لیست پرسنل'!$B$2:$K$21,4,0)*F66,"")</f>
        <v/>
      </c>
      <c r="L66" s="6" t="str">
        <f>IFERROR(IF(VLOOKUP($B66,'لیست پرسنل'!$B$2:$K$21,7,0)="بله",F66*تنظیمات!$C$6,0),"")</f>
        <v/>
      </c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>
        <f t="shared" ca="1" si="1"/>
        <v>0</v>
      </c>
      <c r="AK66" s="86" t="str">
        <f ca="1">IFERROR(AH66+فروردین!AK66,"")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فروردین!AL66</f>
        <v/>
      </c>
      <c r="AN66" s="41">
        <f ca="1"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اردیبهشت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 t="str">
        <f>IFERROR(VLOOKUP($B67,'لیست پرسنل'!$B$2:$K$21,4,0)*F67,"")</f>
        <v/>
      </c>
      <c r="L67" s="6" t="str">
        <f>IFERROR(IF(VLOOKUP($B67,'لیست پرسنل'!$B$2:$K$21,7,0)="بله",F67*تنظیمات!$C$6,0),"")</f>
        <v/>
      </c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>
        <f t="shared" ref="AJ67:AJ101" ca="1" si="5">IFERROR(IF(AL67&gt;AM67,AL67-AM67,0),"")</f>
        <v>0</v>
      </c>
      <c r="AK67" s="86" t="str">
        <f ca="1">IFERROR(AH67+فروردین!AK67,"")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فروردین!AL67</f>
        <v/>
      </c>
      <c r="AN67" s="41">
        <f ca="1">IFERROR(IF(تنظیمات!$C$11="سالانه",AJ67,AI67),"")</f>
        <v>0</v>
      </c>
      <c r="AO67" s="31"/>
      <c r="AP67" s="41" t="str">
        <f t="shared" ref="AP67:AP101" ca="1" si="6">IFERROR(AG67+AN67+AO67,"")</f>
        <v/>
      </c>
      <c r="AQ67" s="42" t="str">
        <f t="shared" ref="AQ67:AQ101" ca="1" si="7">IFERROR(AD67-AP67,"")</f>
        <v/>
      </c>
      <c r="AR67" s="87" t="str">
        <f t="shared" ref="AR67:AR101" ca="1" si="8">$AS$1</f>
        <v>اردیبهشت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 t="str">
        <f>IFERROR(VLOOKUP($B68,'لیست پرسنل'!$B$2:$K$21,4,0)*F68,"")</f>
        <v/>
      </c>
      <c r="L68" s="6" t="str">
        <f>IFERROR(IF(VLOOKUP($B68,'لیست پرسنل'!$B$2:$K$21,7,0)="بله",F68*تنظیمات!$C$6,0),"")</f>
        <v/>
      </c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>
        <f t="shared" ca="1" si="5"/>
        <v>0</v>
      </c>
      <c r="AK68" s="86" t="str">
        <f ca="1">IFERROR(AH68+فروردین!AK68,"")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فروردین!AL68</f>
        <v/>
      </c>
      <c r="AN68" s="41">
        <f ca="1">IFERROR(IF(تنظیمات!$C$11="سالانه",AJ68,AI68),"")</f>
        <v>0</v>
      </c>
      <c r="AO68" s="31"/>
      <c r="AP68" s="41" t="str">
        <f t="shared" ca="1" si="6"/>
        <v/>
      </c>
      <c r="AQ68" s="42" t="str">
        <f t="shared" ca="1" si="7"/>
        <v/>
      </c>
      <c r="AR68" s="87" t="str">
        <f t="shared" ca="1" si="8"/>
        <v>اردیبهشت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 t="str">
        <f>IFERROR(VLOOKUP($B69,'لیست پرسنل'!$B$2:$K$21,4,0)*F69,"")</f>
        <v/>
      </c>
      <c r="L69" s="6" t="str">
        <f>IFERROR(IF(VLOOKUP($B69,'لیست پرسنل'!$B$2:$K$21,7,0)="بله",F69*تنظیمات!$C$6,0),"")</f>
        <v/>
      </c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>
        <f t="shared" ca="1" si="5"/>
        <v>0</v>
      </c>
      <c r="AK69" s="86" t="str">
        <f ca="1">IFERROR(AH69+فروردین!AK69,"")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فروردین!AL69</f>
        <v/>
      </c>
      <c r="AN69" s="41">
        <f ca="1">IFERROR(IF(تنظیمات!$C$11="سالانه",AJ69,AI69),"")</f>
        <v>0</v>
      </c>
      <c r="AO69" s="31"/>
      <c r="AP69" s="41" t="str">
        <f t="shared" ca="1" si="6"/>
        <v/>
      </c>
      <c r="AQ69" s="42" t="str">
        <f t="shared" ca="1" si="7"/>
        <v/>
      </c>
      <c r="AR69" s="87" t="str">
        <f t="shared" ca="1" si="8"/>
        <v>اردیبهشت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 t="str">
        <f>IFERROR(VLOOKUP($B70,'لیست پرسنل'!$B$2:$K$21,4,0)*F70,"")</f>
        <v/>
      </c>
      <c r="L70" s="6" t="str">
        <f>IFERROR(IF(VLOOKUP($B70,'لیست پرسنل'!$B$2:$K$21,7,0)="بله",F70*تنظیمات!$C$6,0),"")</f>
        <v/>
      </c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>
        <f t="shared" ca="1" si="5"/>
        <v>0</v>
      </c>
      <c r="AK70" s="86" t="str">
        <f ca="1">IFERROR(AH70+فروردین!AK70,"")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فروردین!AL70</f>
        <v/>
      </c>
      <c r="AN70" s="41">
        <f ca="1">IFERROR(IF(تنظیمات!$C$11="سالانه",AJ70,AI70),"")</f>
        <v>0</v>
      </c>
      <c r="AO70" s="31"/>
      <c r="AP70" s="41" t="str">
        <f t="shared" ca="1" si="6"/>
        <v/>
      </c>
      <c r="AQ70" s="42" t="str">
        <f t="shared" ca="1" si="7"/>
        <v/>
      </c>
      <c r="AR70" s="87" t="str">
        <f t="shared" ca="1" si="8"/>
        <v>اردیبهشت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 t="str">
        <f>IFERROR(VLOOKUP($B71,'لیست پرسنل'!$B$2:$K$21,4,0)*F71,"")</f>
        <v/>
      </c>
      <c r="L71" s="6" t="str">
        <f>IFERROR(IF(VLOOKUP($B71,'لیست پرسنل'!$B$2:$K$21,7,0)="بله",F71*تنظیمات!$C$6,0),"")</f>
        <v/>
      </c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>
        <f t="shared" ca="1" si="5"/>
        <v>0</v>
      </c>
      <c r="AK71" s="86" t="str">
        <f ca="1">IFERROR(AH71+فروردین!AK71,"")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فروردین!AL71</f>
        <v/>
      </c>
      <c r="AN71" s="41">
        <f ca="1">IFERROR(IF(تنظیمات!$C$11="سالانه",AJ71,AI71),"")</f>
        <v>0</v>
      </c>
      <c r="AO71" s="31"/>
      <c r="AP71" s="41" t="str">
        <f t="shared" ca="1" si="6"/>
        <v/>
      </c>
      <c r="AQ71" s="42" t="str">
        <f t="shared" ca="1" si="7"/>
        <v/>
      </c>
      <c r="AR71" s="87" t="str">
        <f t="shared" ca="1" si="8"/>
        <v>اردیبهشت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 t="str">
        <f>IFERROR(VLOOKUP($B72,'لیست پرسنل'!$B$2:$K$21,4,0)*F72,"")</f>
        <v/>
      </c>
      <c r="L72" s="6" t="str">
        <f>IFERROR(IF(VLOOKUP($B72,'لیست پرسنل'!$B$2:$K$21,7,0)="بله",F72*تنظیمات!$C$6,0),"")</f>
        <v/>
      </c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>
        <f t="shared" ca="1" si="5"/>
        <v>0</v>
      </c>
      <c r="AK72" s="86" t="str">
        <f ca="1">IFERROR(AH72+فروردین!AK72,"")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فروردین!AL72</f>
        <v/>
      </c>
      <c r="AN72" s="41">
        <f ca="1">IFERROR(IF(تنظیمات!$C$11="سالانه",AJ72,AI72),"")</f>
        <v>0</v>
      </c>
      <c r="AO72" s="31"/>
      <c r="AP72" s="41" t="str">
        <f t="shared" ca="1" si="6"/>
        <v/>
      </c>
      <c r="AQ72" s="42" t="str">
        <f t="shared" ca="1" si="7"/>
        <v/>
      </c>
      <c r="AR72" s="87" t="str">
        <f t="shared" ca="1" si="8"/>
        <v>اردیبهشت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 t="str">
        <f>IFERROR(VLOOKUP($B73,'لیست پرسنل'!$B$2:$K$21,4,0)*F73,"")</f>
        <v/>
      </c>
      <c r="L73" s="6" t="str">
        <f>IFERROR(IF(VLOOKUP($B73,'لیست پرسنل'!$B$2:$K$21,7,0)="بله",F73*تنظیمات!$C$6,0),"")</f>
        <v/>
      </c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>
        <f t="shared" ca="1" si="5"/>
        <v>0</v>
      </c>
      <c r="AK73" s="86" t="str">
        <f ca="1">IFERROR(AH73+فروردین!AK73,"")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فروردین!AL73</f>
        <v/>
      </c>
      <c r="AN73" s="41">
        <f ca="1">IFERROR(IF(تنظیمات!$C$11="سالانه",AJ73,AI73),"")</f>
        <v>0</v>
      </c>
      <c r="AO73" s="31"/>
      <c r="AP73" s="41" t="str">
        <f t="shared" ca="1" si="6"/>
        <v/>
      </c>
      <c r="AQ73" s="42" t="str">
        <f t="shared" ca="1" si="7"/>
        <v/>
      </c>
      <c r="AR73" s="87" t="str">
        <f t="shared" ca="1" si="8"/>
        <v>اردیبهشت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 t="str">
        <f>IFERROR(VLOOKUP($B74,'لیست پرسنل'!$B$2:$K$21,4,0)*F74,"")</f>
        <v/>
      </c>
      <c r="L74" s="6" t="str">
        <f>IFERROR(IF(VLOOKUP($B74,'لیست پرسنل'!$B$2:$K$21,7,0)="بله",F74*تنظیمات!$C$6,0),"")</f>
        <v/>
      </c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>
        <f t="shared" ca="1" si="5"/>
        <v>0</v>
      </c>
      <c r="AK74" s="86" t="str">
        <f ca="1">IFERROR(AH74+فروردین!AK74,"")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فروردین!AL74</f>
        <v/>
      </c>
      <c r="AN74" s="41">
        <f ca="1">IFERROR(IF(تنظیمات!$C$11="سالانه",AJ74,AI74),"")</f>
        <v>0</v>
      </c>
      <c r="AO74" s="31"/>
      <c r="AP74" s="41" t="str">
        <f t="shared" ca="1" si="6"/>
        <v/>
      </c>
      <c r="AQ74" s="42" t="str">
        <f t="shared" ca="1" si="7"/>
        <v/>
      </c>
      <c r="AR74" s="87" t="str">
        <f t="shared" ca="1" si="8"/>
        <v>اردیبهشت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 t="str">
        <f>IFERROR(VLOOKUP($B75,'لیست پرسنل'!$B$2:$K$21,4,0)*F75,"")</f>
        <v/>
      </c>
      <c r="L75" s="6" t="str">
        <f>IFERROR(IF(VLOOKUP($B75,'لیست پرسنل'!$B$2:$K$21,7,0)="بله",F75*تنظیمات!$C$6,0),"")</f>
        <v/>
      </c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>
        <f t="shared" ca="1" si="5"/>
        <v>0</v>
      </c>
      <c r="AK75" s="86" t="str">
        <f ca="1">IFERROR(AH75+فروردین!AK75,"")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فروردین!AL75</f>
        <v/>
      </c>
      <c r="AN75" s="41">
        <f ca="1">IFERROR(IF(تنظیمات!$C$11="سالانه",AJ75,AI75),"")</f>
        <v>0</v>
      </c>
      <c r="AO75" s="31"/>
      <c r="AP75" s="41" t="str">
        <f t="shared" ca="1" si="6"/>
        <v/>
      </c>
      <c r="AQ75" s="42" t="str">
        <f t="shared" ca="1" si="7"/>
        <v/>
      </c>
      <c r="AR75" s="87" t="str">
        <f t="shared" ca="1" si="8"/>
        <v>اردیبهشت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 t="str">
        <f>IFERROR(VLOOKUP($B76,'لیست پرسنل'!$B$2:$K$21,4,0)*F76,"")</f>
        <v/>
      </c>
      <c r="L76" s="6" t="str">
        <f>IFERROR(IF(VLOOKUP($B76,'لیست پرسنل'!$B$2:$K$21,7,0)="بله",F76*تنظیمات!$C$6,0),"")</f>
        <v/>
      </c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>
        <f t="shared" ca="1" si="5"/>
        <v>0</v>
      </c>
      <c r="AK76" s="86" t="str">
        <f ca="1">IFERROR(AH76+فروردین!AK76,"")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فروردین!AL76</f>
        <v/>
      </c>
      <c r="AN76" s="41">
        <f ca="1">IFERROR(IF(تنظیمات!$C$11="سالانه",AJ76,AI76),"")</f>
        <v>0</v>
      </c>
      <c r="AO76" s="31"/>
      <c r="AP76" s="41" t="str">
        <f t="shared" ca="1" si="6"/>
        <v/>
      </c>
      <c r="AQ76" s="42" t="str">
        <f t="shared" ca="1" si="7"/>
        <v/>
      </c>
      <c r="AR76" s="87" t="str">
        <f t="shared" ca="1" si="8"/>
        <v>اردیبهشت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 t="str">
        <f>IFERROR(VLOOKUP($B77,'لیست پرسنل'!$B$2:$K$21,4,0)*F77,"")</f>
        <v/>
      </c>
      <c r="L77" s="6" t="str">
        <f>IFERROR(IF(VLOOKUP($B77,'لیست پرسنل'!$B$2:$K$21,7,0)="بله",F77*تنظیمات!$C$6,0),"")</f>
        <v/>
      </c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>
        <f t="shared" ca="1" si="5"/>
        <v>0</v>
      </c>
      <c r="AK77" s="86" t="str">
        <f ca="1">IFERROR(AH77+فروردین!AK77,"")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فروردین!AL77</f>
        <v/>
      </c>
      <c r="AN77" s="41">
        <f ca="1">IFERROR(IF(تنظیمات!$C$11="سالانه",AJ77,AI77),"")</f>
        <v>0</v>
      </c>
      <c r="AO77" s="31"/>
      <c r="AP77" s="41" t="str">
        <f t="shared" ca="1" si="6"/>
        <v/>
      </c>
      <c r="AQ77" s="42" t="str">
        <f t="shared" ca="1" si="7"/>
        <v/>
      </c>
      <c r="AR77" s="87" t="str">
        <f t="shared" ca="1" si="8"/>
        <v>اردیبهشت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 t="str">
        <f>IFERROR(VLOOKUP($B78,'لیست پرسنل'!$B$2:$K$21,4,0)*F78,"")</f>
        <v/>
      </c>
      <c r="L78" s="6" t="str">
        <f>IFERROR(IF(VLOOKUP($B78,'لیست پرسنل'!$B$2:$K$21,7,0)="بله",F78*تنظیمات!$C$6,0),"")</f>
        <v/>
      </c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>
        <f t="shared" ca="1" si="5"/>
        <v>0</v>
      </c>
      <c r="AK78" s="86" t="str">
        <f ca="1">IFERROR(AH78+فروردین!AK78,"")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فروردین!AL78</f>
        <v/>
      </c>
      <c r="AN78" s="41">
        <f ca="1">IFERROR(IF(تنظیمات!$C$11="سالانه",AJ78,AI78),"")</f>
        <v>0</v>
      </c>
      <c r="AO78" s="31"/>
      <c r="AP78" s="41" t="str">
        <f t="shared" ca="1" si="6"/>
        <v/>
      </c>
      <c r="AQ78" s="42" t="str">
        <f t="shared" ca="1" si="7"/>
        <v/>
      </c>
      <c r="AR78" s="87" t="str">
        <f t="shared" ca="1" si="8"/>
        <v>اردیبهشت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 t="str">
        <f>IFERROR(VLOOKUP($B79,'لیست پرسنل'!$B$2:$K$21,4,0)*F79,"")</f>
        <v/>
      </c>
      <c r="L79" s="6" t="str">
        <f>IFERROR(IF(VLOOKUP($B79,'لیست پرسنل'!$B$2:$K$21,7,0)="بله",F79*تنظیمات!$C$6,0),"")</f>
        <v/>
      </c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>
        <f t="shared" ca="1" si="5"/>
        <v>0</v>
      </c>
      <c r="AK79" s="86" t="str">
        <f ca="1">IFERROR(AH79+فروردین!AK79,"")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فروردین!AL79</f>
        <v/>
      </c>
      <c r="AN79" s="41">
        <f ca="1">IFERROR(IF(تنظیمات!$C$11="سالانه",AJ79,AI79),"")</f>
        <v>0</v>
      </c>
      <c r="AO79" s="31"/>
      <c r="AP79" s="41" t="str">
        <f t="shared" ca="1" si="6"/>
        <v/>
      </c>
      <c r="AQ79" s="42" t="str">
        <f t="shared" ca="1" si="7"/>
        <v/>
      </c>
      <c r="AR79" s="87" t="str">
        <f t="shared" ca="1" si="8"/>
        <v>اردیبهشت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 t="str">
        <f>IFERROR(VLOOKUP($B80,'لیست پرسنل'!$B$2:$K$21,4,0)*F80,"")</f>
        <v/>
      </c>
      <c r="L80" s="6" t="str">
        <f>IFERROR(IF(VLOOKUP($B80,'لیست پرسنل'!$B$2:$K$21,7,0)="بله",F80*تنظیمات!$C$6,0),"")</f>
        <v/>
      </c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>
        <f t="shared" ca="1" si="5"/>
        <v>0</v>
      </c>
      <c r="AK80" s="86" t="str">
        <f ca="1">IFERROR(AH80+فروردین!AK80,"")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فروردین!AL80</f>
        <v/>
      </c>
      <c r="AN80" s="41">
        <f ca="1">IFERROR(IF(تنظیمات!$C$11="سالانه",AJ80,AI80),"")</f>
        <v>0</v>
      </c>
      <c r="AO80" s="31"/>
      <c r="AP80" s="41" t="str">
        <f t="shared" ca="1" si="6"/>
        <v/>
      </c>
      <c r="AQ80" s="42" t="str">
        <f t="shared" ca="1" si="7"/>
        <v/>
      </c>
      <c r="AR80" s="87" t="str">
        <f t="shared" ca="1" si="8"/>
        <v>اردیبهشت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 t="str">
        <f>IFERROR(VLOOKUP($B81,'لیست پرسنل'!$B$2:$K$21,4,0)*F81,"")</f>
        <v/>
      </c>
      <c r="L81" s="6" t="str">
        <f>IFERROR(IF(VLOOKUP($B81,'لیست پرسنل'!$B$2:$K$21,7,0)="بله",F81*تنظیمات!$C$6,0),"")</f>
        <v/>
      </c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>
        <f t="shared" ca="1" si="5"/>
        <v>0</v>
      </c>
      <c r="AK81" s="86" t="str">
        <f ca="1">IFERROR(AH81+فروردین!AK81,"")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فروردین!AL81</f>
        <v/>
      </c>
      <c r="AN81" s="41">
        <f ca="1">IFERROR(IF(تنظیمات!$C$11="سالانه",AJ81,AI81),"")</f>
        <v>0</v>
      </c>
      <c r="AO81" s="31"/>
      <c r="AP81" s="41" t="str">
        <f t="shared" ca="1" si="6"/>
        <v/>
      </c>
      <c r="AQ81" s="42" t="str">
        <f t="shared" ca="1" si="7"/>
        <v/>
      </c>
      <c r="AR81" s="87" t="str">
        <f t="shared" ca="1" si="8"/>
        <v>اردیبهشت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 t="str">
        <f>IFERROR(VLOOKUP($B82,'لیست پرسنل'!$B$2:$K$21,4,0)*F82,"")</f>
        <v/>
      </c>
      <c r="L82" s="6" t="str">
        <f>IFERROR(IF(VLOOKUP($B82,'لیست پرسنل'!$B$2:$K$21,7,0)="بله",F82*تنظیمات!$C$6,0),"")</f>
        <v/>
      </c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>
        <f t="shared" ca="1" si="5"/>
        <v>0</v>
      </c>
      <c r="AK82" s="86" t="str">
        <f ca="1">IFERROR(AH82+فروردین!AK82,"")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فروردین!AL82</f>
        <v/>
      </c>
      <c r="AN82" s="41">
        <f ca="1">IFERROR(IF(تنظیمات!$C$11="سالانه",AJ82,AI82),"")</f>
        <v>0</v>
      </c>
      <c r="AO82" s="31"/>
      <c r="AP82" s="41" t="str">
        <f t="shared" ca="1" si="6"/>
        <v/>
      </c>
      <c r="AQ82" s="42" t="str">
        <f t="shared" ca="1" si="7"/>
        <v/>
      </c>
      <c r="AR82" s="87" t="str">
        <f t="shared" ca="1" si="8"/>
        <v>اردیبهشت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 t="str">
        <f>IFERROR(VLOOKUP($B83,'لیست پرسنل'!$B$2:$K$21,4,0)*F83,"")</f>
        <v/>
      </c>
      <c r="L83" s="6" t="str">
        <f>IFERROR(IF(VLOOKUP($B83,'لیست پرسنل'!$B$2:$K$21,7,0)="بله",F83*تنظیمات!$C$6,0),"")</f>
        <v/>
      </c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>
        <f t="shared" ca="1" si="5"/>
        <v>0</v>
      </c>
      <c r="AK83" s="86" t="str">
        <f ca="1">IFERROR(AH83+فروردین!AK83,"")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فروردین!AL83</f>
        <v/>
      </c>
      <c r="AN83" s="41">
        <f ca="1">IFERROR(IF(تنظیمات!$C$11="سالانه",AJ83,AI83),"")</f>
        <v>0</v>
      </c>
      <c r="AO83" s="31"/>
      <c r="AP83" s="41" t="str">
        <f t="shared" ca="1" si="6"/>
        <v/>
      </c>
      <c r="AQ83" s="42" t="str">
        <f t="shared" ca="1" si="7"/>
        <v/>
      </c>
      <c r="AR83" s="87" t="str">
        <f t="shared" ca="1" si="8"/>
        <v>اردیبهشت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 t="str">
        <f>IFERROR(VLOOKUP($B84,'لیست پرسنل'!$B$2:$K$21,4,0)*F84,"")</f>
        <v/>
      </c>
      <c r="L84" s="6" t="str">
        <f>IFERROR(IF(VLOOKUP($B84,'لیست پرسنل'!$B$2:$K$21,7,0)="بله",F84*تنظیمات!$C$6,0),"")</f>
        <v/>
      </c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>
        <f t="shared" ca="1" si="5"/>
        <v>0</v>
      </c>
      <c r="AK84" s="86" t="str">
        <f ca="1">IFERROR(AH84+فروردین!AK84,"")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فروردین!AL84</f>
        <v/>
      </c>
      <c r="AN84" s="41">
        <f ca="1">IFERROR(IF(تنظیمات!$C$11="سالانه",AJ84,AI84),"")</f>
        <v>0</v>
      </c>
      <c r="AO84" s="31"/>
      <c r="AP84" s="41" t="str">
        <f t="shared" ca="1" si="6"/>
        <v/>
      </c>
      <c r="AQ84" s="42" t="str">
        <f t="shared" ca="1" si="7"/>
        <v/>
      </c>
      <c r="AR84" s="87" t="str">
        <f t="shared" ca="1" si="8"/>
        <v>اردیبهشت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 t="str">
        <f>IFERROR(VLOOKUP($B85,'لیست پرسنل'!$B$2:$K$21,4,0)*F85,"")</f>
        <v/>
      </c>
      <c r="L85" s="6" t="str">
        <f>IFERROR(IF(VLOOKUP($B85,'لیست پرسنل'!$B$2:$K$21,7,0)="بله",F85*تنظیمات!$C$6,0),"")</f>
        <v/>
      </c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>
        <f t="shared" ca="1" si="5"/>
        <v>0</v>
      </c>
      <c r="AK85" s="86" t="str">
        <f ca="1">IFERROR(AH85+فروردین!AK85,"")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فروردین!AL85</f>
        <v/>
      </c>
      <c r="AN85" s="41">
        <f ca="1">IFERROR(IF(تنظیمات!$C$11="سالانه",AJ85,AI85),"")</f>
        <v>0</v>
      </c>
      <c r="AO85" s="31"/>
      <c r="AP85" s="41" t="str">
        <f t="shared" ca="1" si="6"/>
        <v/>
      </c>
      <c r="AQ85" s="42" t="str">
        <f t="shared" ca="1" si="7"/>
        <v/>
      </c>
      <c r="AR85" s="87" t="str">
        <f t="shared" ca="1" si="8"/>
        <v>اردیبهشت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 t="str">
        <f>IFERROR(VLOOKUP($B86,'لیست پرسنل'!$B$2:$K$21,4,0)*F86,"")</f>
        <v/>
      </c>
      <c r="L86" s="6" t="str">
        <f>IFERROR(IF(VLOOKUP($B86,'لیست پرسنل'!$B$2:$K$21,7,0)="بله",F86*تنظیمات!$C$6,0),"")</f>
        <v/>
      </c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>
        <f t="shared" ca="1" si="5"/>
        <v>0</v>
      </c>
      <c r="AK86" s="86" t="str">
        <f ca="1">IFERROR(AH86+فروردین!AK86,"")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فروردین!AL86</f>
        <v/>
      </c>
      <c r="AN86" s="41">
        <f ca="1">IFERROR(IF(تنظیمات!$C$11="سالانه",AJ86,AI86),"")</f>
        <v>0</v>
      </c>
      <c r="AO86" s="31"/>
      <c r="AP86" s="41" t="str">
        <f t="shared" ca="1" si="6"/>
        <v/>
      </c>
      <c r="AQ86" s="42" t="str">
        <f t="shared" ca="1" si="7"/>
        <v/>
      </c>
      <c r="AR86" s="87" t="str">
        <f t="shared" ca="1" si="8"/>
        <v>اردیبهشت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 t="str">
        <f>IFERROR(VLOOKUP($B87,'لیست پرسنل'!$B$2:$K$21,4,0)*F87,"")</f>
        <v/>
      </c>
      <c r="L87" s="6" t="str">
        <f>IFERROR(IF(VLOOKUP($B87,'لیست پرسنل'!$B$2:$K$21,7,0)="بله",F87*تنظیمات!$C$6,0),"")</f>
        <v/>
      </c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>
        <f t="shared" ca="1" si="5"/>
        <v>0</v>
      </c>
      <c r="AK87" s="86" t="str">
        <f ca="1">IFERROR(AH87+فروردین!AK87,"")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فروردین!AL87</f>
        <v/>
      </c>
      <c r="AN87" s="41">
        <f ca="1">IFERROR(IF(تنظیمات!$C$11="سالانه",AJ87,AI87),"")</f>
        <v>0</v>
      </c>
      <c r="AO87" s="31"/>
      <c r="AP87" s="41" t="str">
        <f t="shared" ca="1" si="6"/>
        <v/>
      </c>
      <c r="AQ87" s="42" t="str">
        <f t="shared" ca="1" si="7"/>
        <v/>
      </c>
      <c r="AR87" s="87" t="str">
        <f t="shared" ca="1" si="8"/>
        <v>اردیبهشت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 t="str">
        <f>IFERROR(VLOOKUP($B88,'لیست پرسنل'!$B$2:$K$21,4,0)*F88,"")</f>
        <v/>
      </c>
      <c r="L88" s="6" t="str">
        <f>IFERROR(IF(VLOOKUP($B88,'لیست پرسنل'!$B$2:$K$21,7,0)="بله",F88*تنظیمات!$C$6,0),"")</f>
        <v/>
      </c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>
        <f t="shared" ca="1" si="5"/>
        <v>0</v>
      </c>
      <c r="AK88" s="86" t="str">
        <f ca="1">IFERROR(AH88+فروردین!AK88,"")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فروردین!AL88</f>
        <v/>
      </c>
      <c r="AN88" s="41">
        <f ca="1">IFERROR(IF(تنظیمات!$C$11="سالانه",AJ88,AI88),"")</f>
        <v>0</v>
      </c>
      <c r="AO88" s="31"/>
      <c r="AP88" s="41" t="str">
        <f t="shared" ca="1" si="6"/>
        <v/>
      </c>
      <c r="AQ88" s="42" t="str">
        <f t="shared" ca="1" si="7"/>
        <v/>
      </c>
      <c r="AR88" s="87" t="str">
        <f t="shared" ca="1" si="8"/>
        <v>اردیبهشت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 t="str">
        <f>IFERROR(VLOOKUP($B89,'لیست پرسنل'!$B$2:$K$21,4,0)*F89,"")</f>
        <v/>
      </c>
      <c r="L89" s="6" t="str">
        <f>IFERROR(IF(VLOOKUP($B89,'لیست پرسنل'!$B$2:$K$21,7,0)="بله",F89*تنظیمات!$C$6,0),"")</f>
        <v/>
      </c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>
        <f t="shared" ca="1" si="5"/>
        <v>0</v>
      </c>
      <c r="AK89" s="86" t="str">
        <f ca="1">IFERROR(AH89+فروردین!AK89,"")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فروردین!AL89</f>
        <v/>
      </c>
      <c r="AN89" s="41">
        <f ca="1">IFERROR(IF(تنظیمات!$C$11="سالانه",AJ89,AI89),"")</f>
        <v>0</v>
      </c>
      <c r="AO89" s="31"/>
      <c r="AP89" s="41" t="str">
        <f t="shared" ca="1" si="6"/>
        <v/>
      </c>
      <c r="AQ89" s="42" t="str">
        <f t="shared" ca="1" si="7"/>
        <v/>
      </c>
      <c r="AR89" s="87" t="str">
        <f t="shared" ca="1" si="8"/>
        <v>اردیبهشت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 t="str">
        <f>IFERROR(VLOOKUP($B90,'لیست پرسنل'!$B$2:$K$21,4,0)*F90,"")</f>
        <v/>
      </c>
      <c r="L90" s="6" t="str">
        <f>IFERROR(IF(VLOOKUP($B90,'لیست پرسنل'!$B$2:$K$21,7,0)="بله",F90*تنظیمات!$C$6,0),"")</f>
        <v/>
      </c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>
        <f t="shared" ca="1" si="5"/>
        <v>0</v>
      </c>
      <c r="AK90" s="86" t="str">
        <f ca="1">IFERROR(AH90+فروردین!AK90,"")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فروردین!AL90</f>
        <v/>
      </c>
      <c r="AN90" s="41">
        <f ca="1">IFERROR(IF(تنظیمات!$C$11="سالانه",AJ90,AI90),"")</f>
        <v>0</v>
      </c>
      <c r="AO90" s="31"/>
      <c r="AP90" s="41" t="str">
        <f t="shared" ca="1" si="6"/>
        <v/>
      </c>
      <c r="AQ90" s="42" t="str">
        <f t="shared" ca="1" si="7"/>
        <v/>
      </c>
      <c r="AR90" s="87" t="str">
        <f t="shared" ca="1" si="8"/>
        <v>اردیبهشت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 t="str">
        <f>IFERROR(VLOOKUP($B91,'لیست پرسنل'!$B$2:$K$21,4,0)*F91,"")</f>
        <v/>
      </c>
      <c r="L91" s="6" t="str">
        <f>IFERROR(IF(VLOOKUP($B91,'لیست پرسنل'!$B$2:$K$21,7,0)="بله",F91*تنظیمات!$C$6,0),"")</f>
        <v/>
      </c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>
        <f t="shared" ca="1" si="5"/>
        <v>0</v>
      </c>
      <c r="AK91" s="86" t="str">
        <f ca="1">IFERROR(AH91+فروردین!AK91,"")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فروردین!AL91</f>
        <v/>
      </c>
      <c r="AN91" s="41">
        <f ca="1">IFERROR(IF(تنظیمات!$C$11="سالانه",AJ91,AI91),"")</f>
        <v>0</v>
      </c>
      <c r="AO91" s="31"/>
      <c r="AP91" s="41" t="str">
        <f t="shared" ca="1" si="6"/>
        <v/>
      </c>
      <c r="AQ91" s="42" t="str">
        <f t="shared" ca="1" si="7"/>
        <v/>
      </c>
      <c r="AR91" s="87" t="str">
        <f t="shared" ca="1" si="8"/>
        <v>اردیبهشت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 t="str">
        <f>IFERROR(VLOOKUP($B92,'لیست پرسنل'!$B$2:$K$21,4,0)*F92,"")</f>
        <v/>
      </c>
      <c r="L92" s="6" t="str">
        <f>IFERROR(IF(VLOOKUP($B92,'لیست پرسنل'!$B$2:$K$21,7,0)="بله",F92*تنظیمات!$C$6,0),"")</f>
        <v/>
      </c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>
        <f t="shared" ca="1" si="5"/>
        <v>0</v>
      </c>
      <c r="AK92" s="86" t="str">
        <f ca="1">IFERROR(AH92+فروردین!AK92,"")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فروردین!AL92</f>
        <v/>
      </c>
      <c r="AN92" s="41">
        <f ca="1">IFERROR(IF(تنظیمات!$C$11="سالانه",AJ92,AI92),"")</f>
        <v>0</v>
      </c>
      <c r="AO92" s="31"/>
      <c r="AP92" s="41" t="str">
        <f t="shared" ca="1" si="6"/>
        <v/>
      </c>
      <c r="AQ92" s="42" t="str">
        <f t="shared" ca="1" si="7"/>
        <v/>
      </c>
      <c r="AR92" s="87" t="str">
        <f t="shared" ca="1" si="8"/>
        <v>اردیبهشت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 t="str">
        <f>IFERROR(VLOOKUP($B93,'لیست پرسنل'!$B$2:$K$21,4,0)*F93,"")</f>
        <v/>
      </c>
      <c r="L93" s="6" t="str">
        <f>IFERROR(IF(VLOOKUP($B93,'لیست پرسنل'!$B$2:$K$21,7,0)="بله",F93*تنظیمات!$C$6,0),"")</f>
        <v/>
      </c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>
        <f t="shared" ca="1" si="5"/>
        <v>0</v>
      </c>
      <c r="AK93" s="86" t="str">
        <f ca="1">IFERROR(AH93+فروردین!AK93,"")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فروردین!AL93</f>
        <v/>
      </c>
      <c r="AN93" s="41">
        <f ca="1">IFERROR(IF(تنظیمات!$C$11="سالانه",AJ93,AI93),"")</f>
        <v>0</v>
      </c>
      <c r="AO93" s="31"/>
      <c r="AP93" s="41" t="str">
        <f t="shared" ca="1" si="6"/>
        <v/>
      </c>
      <c r="AQ93" s="42" t="str">
        <f t="shared" ca="1" si="7"/>
        <v/>
      </c>
      <c r="AR93" s="87" t="str">
        <f t="shared" ca="1" si="8"/>
        <v>اردیبهشت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 t="str">
        <f>IFERROR(VLOOKUP($B94,'لیست پرسنل'!$B$2:$K$21,4,0)*F94,"")</f>
        <v/>
      </c>
      <c r="L94" s="6" t="str">
        <f>IFERROR(IF(VLOOKUP($B94,'لیست پرسنل'!$B$2:$K$21,7,0)="بله",F94*تنظیمات!$C$6,0),"")</f>
        <v/>
      </c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>
        <f t="shared" ca="1" si="5"/>
        <v>0</v>
      </c>
      <c r="AK94" s="86" t="str">
        <f ca="1">IFERROR(AH94+فروردین!AK94,"")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فروردین!AL94</f>
        <v/>
      </c>
      <c r="AN94" s="41">
        <f ca="1">IFERROR(IF(تنظیمات!$C$11="سالانه",AJ94,AI94),"")</f>
        <v>0</v>
      </c>
      <c r="AO94" s="31"/>
      <c r="AP94" s="41" t="str">
        <f t="shared" ca="1" si="6"/>
        <v/>
      </c>
      <c r="AQ94" s="42" t="str">
        <f t="shared" ca="1" si="7"/>
        <v/>
      </c>
      <c r="AR94" s="87" t="str">
        <f t="shared" ca="1" si="8"/>
        <v>اردیبهشت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 t="str">
        <f>IFERROR(VLOOKUP($B95,'لیست پرسنل'!$B$2:$K$21,4,0)*F95,"")</f>
        <v/>
      </c>
      <c r="L95" s="6" t="str">
        <f>IFERROR(IF(VLOOKUP($B95,'لیست پرسنل'!$B$2:$K$21,7,0)="بله",F95*تنظیمات!$C$6,0),"")</f>
        <v/>
      </c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>
        <f t="shared" ca="1" si="5"/>
        <v>0</v>
      </c>
      <c r="AK95" s="86" t="str">
        <f ca="1">IFERROR(AH95+فروردین!AK95,"")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فروردین!AL95</f>
        <v/>
      </c>
      <c r="AN95" s="41">
        <f ca="1">IFERROR(IF(تنظیمات!$C$11="سالانه",AJ95,AI95),"")</f>
        <v>0</v>
      </c>
      <c r="AO95" s="31"/>
      <c r="AP95" s="41" t="str">
        <f t="shared" ca="1" si="6"/>
        <v/>
      </c>
      <c r="AQ95" s="42" t="str">
        <f t="shared" ca="1" si="7"/>
        <v/>
      </c>
      <c r="AR95" s="87" t="str">
        <f t="shared" ca="1" si="8"/>
        <v>اردیبهشت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 t="str">
        <f>IFERROR(VLOOKUP($B96,'لیست پرسنل'!$B$2:$K$21,4,0)*F96,"")</f>
        <v/>
      </c>
      <c r="L96" s="6" t="str">
        <f>IFERROR(IF(VLOOKUP($B96,'لیست پرسنل'!$B$2:$K$21,7,0)="بله",F96*تنظیمات!$C$6,0),"")</f>
        <v/>
      </c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>
        <f t="shared" ca="1" si="5"/>
        <v>0</v>
      </c>
      <c r="AK96" s="86" t="str">
        <f ca="1">IFERROR(AH96+فروردین!AK96,"")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فروردین!AL96</f>
        <v/>
      </c>
      <c r="AN96" s="41">
        <f ca="1">IFERROR(IF(تنظیمات!$C$11="سالانه",AJ96,AI96),"")</f>
        <v>0</v>
      </c>
      <c r="AO96" s="31"/>
      <c r="AP96" s="41" t="str">
        <f t="shared" ca="1" si="6"/>
        <v/>
      </c>
      <c r="AQ96" s="42" t="str">
        <f t="shared" ca="1" si="7"/>
        <v/>
      </c>
      <c r="AR96" s="87" t="str">
        <f t="shared" ca="1" si="8"/>
        <v>اردیبهشت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 t="str">
        <f>IFERROR(VLOOKUP($B97,'لیست پرسنل'!$B$2:$K$21,4,0)*F97,"")</f>
        <v/>
      </c>
      <c r="L97" s="6" t="str">
        <f>IFERROR(IF(VLOOKUP($B97,'لیست پرسنل'!$B$2:$K$21,7,0)="بله",F97*تنظیمات!$C$6,0),"")</f>
        <v/>
      </c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>
        <f t="shared" ca="1" si="5"/>
        <v>0</v>
      </c>
      <c r="AK97" s="86" t="str">
        <f ca="1">IFERROR(AH97+فروردین!AK97,"")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فروردین!AL97</f>
        <v/>
      </c>
      <c r="AN97" s="41">
        <f ca="1">IFERROR(IF(تنظیمات!$C$11="سالانه",AJ97,AI97),"")</f>
        <v>0</v>
      </c>
      <c r="AO97" s="31"/>
      <c r="AP97" s="41" t="str">
        <f t="shared" ca="1" si="6"/>
        <v/>
      </c>
      <c r="AQ97" s="42" t="str">
        <f t="shared" ca="1" si="7"/>
        <v/>
      </c>
      <c r="AR97" s="87" t="str">
        <f t="shared" ca="1" si="8"/>
        <v>اردیبهشت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 t="str">
        <f>IFERROR(VLOOKUP($B98,'لیست پرسنل'!$B$2:$K$21,4,0)*F98,"")</f>
        <v/>
      </c>
      <c r="L98" s="6" t="str">
        <f>IFERROR(IF(VLOOKUP($B98,'لیست پرسنل'!$B$2:$K$21,7,0)="بله",F98*تنظیمات!$C$6,0),"")</f>
        <v/>
      </c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>
        <f t="shared" ca="1" si="5"/>
        <v>0</v>
      </c>
      <c r="AK98" s="86" t="str">
        <f ca="1">IFERROR(AH98+فروردین!AK98,"")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فروردین!AL98</f>
        <v/>
      </c>
      <c r="AN98" s="41">
        <f ca="1">IFERROR(IF(تنظیمات!$C$11="سالانه",AJ98,AI98),"")</f>
        <v>0</v>
      </c>
      <c r="AO98" s="31"/>
      <c r="AP98" s="41" t="str">
        <f t="shared" ca="1" si="6"/>
        <v/>
      </c>
      <c r="AQ98" s="42" t="str">
        <f t="shared" ca="1" si="7"/>
        <v/>
      </c>
      <c r="AR98" s="87" t="str">
        <f t="shared" ca="1" si="8"/>
        <v>اردیبهشت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 t="str">
        <f>IFERROR(VLOOKUP($B99,'لیست پرسنل'!$B$2:$K$21,4,0)*F99,"")</f>
        <v/>
      </c>
      <c r="L99" s="6" t="str">
        <f>IFERROR(IF(VLOOKUP($B99,'لیست پرسنل'!$B$2:$K$21,7,0)="بله",F99*تنظیمات!$C$6,0),"")</f>
        <v/>
      </c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>
        <f t="shared" ca="1" si="5"/>
        <v>0</v>
      </c>
      <c r="AK99" s="86" t="str">
        <f ca="1">IFERROR(AH99+فروردین!AK99,"")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فروردین!AL99</f>
        <v/>
      </c>
      <c r="AN99" s="41">
        <f ca="1">IFERROR(IF(تنظیمات!$C$11="سالانه",AJ99,AI99),"")</f>
        <v>0</v>
      </c>
      <c r="AO99" s="31"/>
      <c r="AP99" s="41" t="str">
        <f t="shared" ca="1" si="6"/>
        <v/>
      </c>
      <c r="AQ99" s="42" t="str">
        <f t="shared" ca="1" si="7"/>
        <v/>
      </c>
      <c r="AR99" s="87" t="str">
        <f t="shared" ca="1" si="8"/>
        <v>اردیبهشت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 t="str">
        <f>IFERROR(VLOOKUP($B100,'لیست پرسنل'!$B$2:$K$21,4,0)*F100,"")</f>
        <v/>
      </c>
      <c r="L100" s="6" t="str">
        <f>IFERROR(IF(VLOOKUP($B100,'لیست پرسنل'!$B$2:$K$21,7,0)="بله",F100*تنظیمات!$C$6,0),"")</f>
        <v/>
      </c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>
        <f t="shared" ca="1" si="5"/>
        <v>0</v>
      </c>
      <c r="AK100" s="86" t="str">
        <f ca="1">IFERROR(AH100+فروردین!AK100,"")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فروردین!AL100</f>
        <v/>
      </c>
      <c r="AN100" s="41">
        <f ca="1">IFERROR(IF(تنظیمات!$C$11="سالانه",AJ100,AI100),"")</f>
        <v>0</v>
      </c>
      <c r="AO100" s="31"/>
      <c r="AP100" s="41" t="str">
        <f t="shared" ca="1" si="6"/>
        <v/>
      </c>
      <c r="AQ100" s="42" t="str">
        <f t="shared" ca="1" si="7"/>
        <v/>
      </c>
      <c r="AR100" s="87" t="str">
        <f t="shared" ca="1" si="8"/>
        <v>اردیبهشت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))))),"")</f>
        <v/>
      </c>
      <c r="AJ101" s="40">
        <f t="shared" ca="1" si="5"/>
        <v>0</v>
      </c>
      <c r="AK101" s="86" t="str">
        <f ca="1">IFERROR(AH101+فروردین!AK101,"")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فروردین!AL101</f>
        <v/>
      </c>
      <c r="AN101" s="41">
        <f>IFERROR(IF(AS101&gt;AT101,AS101-AT101,0),"")</f>
        <v>0</v>
      </c>
      <c r="AO101" s="31"/>
      <c r="AP101" s="41" t="str">
        <f t="shared" ca="1" si="6"/>
        <v/>
      </c>
      <c r="AQ101" s="42" t="str">
        <f t="shared" ca="1" si="7"/>
        <v/>
      </c>
      <c r="AR101" s="87" t="str">
        <f t="shared" ca="1" si="8"/>
        <v>اردیبهشت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9">SUM(L2:L101)</f>
        <v>0</v>
      </c>
      <c r="M102" s="92">
        <f t="shared" ref="M102:O102" ca="1" si="10">SUM(M2:M101)</f>
        <v>0</v>
      </c>
      <c r="N102" s="92">
        <f t="shared" ca="1" si="10"/>
        <v>0</v>
      </c>
      <c r="O102" s="92">
        <f t="shared" ca="1" si="10"/>
        <v>0</v>
      </c>
      <c r="P102" s="93">
        <f t="shared" ref="P102:S102" si="11">SUM(P2:P101)</f>
        <v>0</v>
      </c>
      <c r="Q102" s="93">
        <f t="shared" si="11"/>
        <v>0</v>
      </c>
      <c r="R102" s="93">
        <f t="shared" si="11"/>
        <v>0</v>
      </c>
      <c r="S102" s="93">
        <f t="shared" si="11"/>
        <v>0</v>
      </c>
      <c r="T102" s="93">
        <f t="shared" si="9"/>
        <v>0</v>
      </c>
      <c r="U102" s="93">
        <f t="shared" ref="U102:X102" si="12">SUM(U2:U101)</f>
        <v>0</v>
      </c>
      <c r="V102" s="93">
        <f t="shared" si="12"/>
        <v>0</v>
      </c>
      <c r="W102" s="93">
        <f t="shared" si="12"/>
        <v>0</v>
      </c>
      <c r="X102" s="93">
        <f t="shared" si="12"/>
        <v>0</v>
      </c>
      <c r="Y102" s="93">
        <f t="shared" si="9"/>
        <v>0</v>
      </c>
      <c r="Z102" s="93">
        <f ca="1">SUM(Z2:Z101)</f>
        <v>0</v>
      </c>
      <c r="AA102" s="93">
        <f t="shared" ref="AA102:AH102" ca="1" si="13">SUM(AA2:AA101)</f>
        <v>0</v>
      </c>
      <c r="AB102" s="93">
        <f t="shared" ca="1" si="13"/>
        <v>0</v>
      </c>
      <c r="AC102" s="93">
        <f t="shared" ca="1" si="13"/>
        <v>0</v>
      </c>
      <c r="AD102" s="93">
        <f t="shared" ca="1" si="13"/>
        <v>0</v>
      </c>
      <c r="AE102" s="93">
        <f t="shared" ca="1" si="13"/>
        <v>0</v>
      </c>
      <c r="AF102" s="93">
        <f t="shared" ca="1" si="13"/>
        <v>0</v>
      </c>
      <c r="AG102" s="93">
        <f t="shared" ca="1" si="13"/>
        <v>0</v>
      </c>
      <c r="AH102" s="92">
        <f t="shared" ca="1" si="13"/>
        <v>0</v>
      </c>
      <c r="AI102" s="92">
        <f t="shared" ca="1" si="9"/>
        <v>0</v>
      </c>
      <c r="AJ102" s="92">
        <f t="shared" ca="1" si="9"/>
        <v>0</v>
      </c>
      <c r="AK102" s="92">
        <f t="shared" ca="1" si="9"/>
        <v>0</v>
      </c>
      <c r="AL102" s="92">
        <f t="shared" ca="1" si="9"/>
        <v>0</v>
      </c>
      <c r="AM102" s="92">
        <f t="shared" ca="1" si="9"/>
        <v>7288629.9999999991</v>
      </c>
      <c r="AN102" s="93">
        <f t="shared" ca="1" si="9"/>
        <v>0</v>
      </c>
      <c r="AO102" s="93">
        <f t="shared" si="9"/>
        <v>0</v>
      </c>
      <c r="AP102" s="93">
        <f t="shared" ca="1" si="9"/>
        <v>0</v>
      </c>
      <c r="AQ102" s="93">
        <f t="shared" ca="1" si="9"/>
        <v>0</v>
      </c>
      <c r="AR102" s="78"/>
      <c r="AS102" s="78"/>
      <c r="AT102" s="78"/>
      <c r="AU102" s="78"/>
    </row>
  </sheetData>
  <sheetProtection algorithmName="SHA-512" hashValue="ovlIenTKvvIySgYQrj3nNZYTvOmoWDAUCfNKrOb4IBPEHAYHTOp3vN9dqyp/T6MlJz4foHwBbWSaQMz8k2GWGg==" saltValue="9Hasz9FBWSjaPrquLdNNSA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001FAF90-BF07-4161-9D62-93FA7515718C}">
      <formula1>0</formula1>
      <formula2>500</formula2>
    </dataValidation>
    <dataValidation type="whole" allowBlank="1" showInputMessage="1" showErrorMessage="1" sqref="J2:J101" xr:uid="{49A412D2-A880-4347-9C53-FA3F886C8E48}">
      <formula1>0</formula1>
      <formula2>248</formula2>
    </dataValidation>
    <dataValidation type="whole" allowBlank="1" showInputMessage="1" showErrorMessage="1" sqref="I2:I101" xr:uid="{DEA6FA9C-724D-4CA2-AE65-FB9201C1DF39}">
      <formula1>0</formula1>
      <formula2>30</formula2>
    </dataValidation>
    <dataValidation type="whole" allowBlank="1" showInputMessage="1" showErrorMessage="1" sqref="G2:G101" xr:uid="{123D1A10-C586-4960-9936-9C01BE685710}">
      <formula1>0</formula1>
      <formula2>240</formula2>
    </dataValidation>
    <dataValidation type="whole" allowBlank="1" showInputMessage="1" showErrorMessage="1" sqref="F2:F101" xr:uid="{2CBF54DE-C79E-4874-9407-30F64F6EE96B}">
      <formula1>0</formula1>
      <formula2>31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9C6031-45A2-4066-BF17-2BF49A65DE8C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77F0-A244-4EF1-854E-9111035010F2}">
  <dimension ref="A1:AU102"/>
  <sheetViews>
    <sheetView rightToLeft="1" zoomScaleNormal="100" workbookViewId="0">
      <pane xSplit="8" ySplit="6" topLeftCell="I7" activePane="bottomRight" state="frozen"/>
      <selection activeCell="X1" sqref="X1:Z1"/>
      <selection pane="topRight" activeCell="X1" sqref="X1:Z1"/>
      <selection pane="bottomLeft" activeCell="X1" sqref="X1:Z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78" bestFit="1" customWidth="1"/>
    <col min="20" max="20" width="11.25" style="78" bestFit="1" customWidth="1"/>
    <col min="21" max="24" width="9" style="78" bestFit="1" customWidth="1"/>
    <col min="25" max="25" width="11.25" style="78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114" t="str">
        <f>تنظیمات!P1</f>
        <v>شغلی 1</v>
      </c>
      <c r="Q1" s="114" t="str">
        <f>تنظیمات!Q1</f>
        <v>شغلی 2</v>
      </c>
      <c r="R1" s="114" t="str">
        <f>تنظیمات!R1</f>
        <v>شغلی 3</v>
      </c>
      <c r="S1" s="114" t="str">
        <f>تنظیمات!S1</f>
        <v>شغلی 4</v>
      </c>
      <c r="T1" s="114" t="str">
        <f>تنظیمات!T1</f>
        <v>شغلی 5</v>
      </c>
      <c r="U1" s="114" t="str">
        <f>تنظیمات!U1</f>
        <v>رفاهی 1</v>
      </c>
      <c r="V1" s="114" t="str">
        <f>تنظیمات!V1</f>
        <v>رفاهی 2</v>
      </c>
      <c r="W1" s="114" t="str">
        <f>تنظیمات!W1</f>
        <v>رفاهی 3</v>
      </c>
      <c r="X1" s="114" t="str">
        <f>تنظیمات!X1</f>
        <v>رفاهی 4</v>
      </c>
      <c r="Y1" s="114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خرداد</v>
      </c>
      <c r="AT1" s="38">
        <f ca="1">VLOOKUP(AS1,تنظیمات!J10:K21,2,0)</f>
        <v>3</v>
      </c>
      <c r="AU1" s="38">
        <f ca="1">VLOOKUP(AT1,تنظیمات!K10:L21,2,0)</f>
        <v>31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IFERROR(AH2+اردیبهشت!AK2,"")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اردیبهشت!AL2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خرداد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21" ca="1" si="1">IFERROR(IF(AL3&gt;AM3,AL3-AM3,0),"")</f>
        <v>0</v>
      </c>
      <c r="AK3" s="86" t="str">
        <f ca="1">IFERROR(AH3+اردیبهشت!AK3,"")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اردیبهشت!AL3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خرداد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IFERROR(AH4+اردیبهشت!AK4,"")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اردیبهشت!AL4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خرداد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IFERROR(AH5+اردیبهشت!AK5,"")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اردیبهشت!AL5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خرداد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IFERROR(AH6+اردیبهشت!AK6,"")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اردیبهشت!AL6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خرداد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IFERROR(AH7+اردیبهشت!AK7,"")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اردیبهشت!AL7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خرداد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IFERROR(AH8+اردیبهشت!AK8,"")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اردیبهشت!AL8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خرداد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IFERROR(AH9+اردیبهشت!AK9,"")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اردیبهشت!AL9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خرداد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IFERROR(AH10+اردیبهشت!AK10,"")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اردیبهشت!AL10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خرداد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IFERROR(AH11+اردیبهشت!AK11,"")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اردیبهشت!AL11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خرداد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IFERROR(AH12+اردیبهشت!AK12,"")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اردیبهشت!AL12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خرداد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IFERROR(AH13+اردیبهشت!AK13,"")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اردیبهشت!AL13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خرداد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IFERROR(AH14+اردیبهشت!AK14,"")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اردیبهشت!AL14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خرداد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IFERROR(AH15+اردیبهشت!AK15,"")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اردیبهشت!AL15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خرداد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IFERROR(AH16+اردیبهشت!AK16,"")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اردیبهشت!AL16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خرداد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IFERROR(AH17+اردیبهشت!AK17,"")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اردیبهشت!AL17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خرداد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IFERROR(AH18+اردیبهشت!AK18,"")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اردیبهشت!AL18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خرداد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IFERROR(AH19+اردیبهشت!AK19,"")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اردیبهشت!AL19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خرداد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IFERROR(AH20+اردیبهشت!AK20,"")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اردیبهشت!AL20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خرداد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 t="str">
        <f>IFERROR(VLOOKUP($B21,'لیست پرسنل'!$B$2:$K$21,4,0)*F21,"")</f>
        <v/>
      </c>
      <c r="L21" s="6" t="str">
        <f>IFERROR(IF(VLOOKUP($B21,'لیست پرسنل'!$B$2:$K$21,7,0)="بله",F21*تنظیمات!$C$6,0),"")</f>
        <v/>
      </c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>
        <f t="shared" ca="1" si="1"/>
        <v>0</v>
      </c>
      <c r="AK21" s="86" t="str">
        <f ca="1">IFERROR(AH21+اردیبهشت!AK21,"")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اردیبهشت!AL21</f>
        <v/>
      </c>
      <c r="AN21" s="41">
        <f ca="1"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خرداد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 t="str">
        <f>IFERROR(VLOOKUP($B22,'لیست پرسنل'!$B$2:$K$21,4,0)*F22,"")</f>
        <v/>
      </c>
      <c r="L22" s="6" t="str">
        <f>IFERROR(IF(VLOOKUP($B22,'لیست پرسنل'!$B$2:$K$21,7,0)="بله",F22*تنظیمات!$C$6,0),"")</f>
        <v/>
      </c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>
        <f t="shared" ref="AJ22:AJ85" ca="1" si="5">IFERROR(IF(AL22&gt;AM22,AL22-AM22,0),"")</f>
        <v>0</v>
      </c>
      <c r="AK22" s="86" t="str">
        <f ca="1">IFERROR(AH22+اردیبهشت!AK22,"")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اردیبهشت!AL22</f>
        <v/>
      </c>
      <c r="AN22" s="41">
        <f ca="1"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خرداد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 t="str">
        <f>IFERROR(VLOOKUP($B23,'لیست پرسنل'!$B$2:$K$21,4,0)*F23,"")</f>
        <v/>
      </c>
      <c r="L23" s="6" t="str">
        <f>IFERROR(IF(VLOOKUP($B23,'لیست پرسنل'!$B$2:$K$21,7,0)="بله",F23*تنظیمات!$C$6,0),"")</f>
        <v/>
      </c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>
        <f t="shared" ca="1" si="5"/>
        <v>0</v>
      </c>
      <c r="AK23" s="86" t="str">
        <f ca="1">IFERROR(AH23+اردیبهشت!AK23,"")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اردیبهشت!AL23</f>
        <v/>
      </c>
      <c r="AN23" s="41">
        <f ca="1"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خرداد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 t="str">
        <f>IFERROR(VLOOKUP($B24,'لیست پرسنل'!$B$2:$K$21,4,0)*F24,"")</f>
        <v/>
      </c>
      <c r="L24" s="6" t="str">
        <f>IFERROR(IF(VLOOKUP($B24,'لیست پرسنل'!$B$2:$K$21,7,0)="بله",F24*تنظیمات!$C$6,0),"")</f>
        <v/>
      </c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>
        <f t="shared" ca="1" si="5"/>
        <v>0</v>
      </c>
      <c r="AK24" s="86" t="str">
        <f ca="1">IFERROR(AH24+اردیبهشت!AK24,"")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اردیبهشت!AL24</f>
        <v/>
      </c>
      <c r="AN24" s="41">
        <f ca="1"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خرداد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 t="str">
        <f>IFERROR(VLOOKUP($B25,'لیست پرسنل'!$B$2:$K$21,4,0)*F25,"")</f>
        <v/>
      </c>
      <c r="L25" s="6" t="str">
        <f>IFERROR(IF(VLOOKUP($B25,'لیست پرسنل'!$B$2:$K$21,7,0)="بله",F25*تنظیمات!$C$6,0),"")</f>
        <v/>
      </c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>
        <f t="shared" ca="1" si="5"/>
        <v>0</v>
      </c>
      <c r="AK25" s="86" t="str">
        <f ca="1">IFERROR(AH25+اردیبهشت!AK25,"")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اردیبهشت!AL25</f>
        <v/>
      </c>
      <c r="AN25" s="41">
        <f ca="1"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خرداد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 t="str">
        <f>IFERROR(VLOOKUP($B26,'لیست پرسنل'!$B$2:$K$21,4,0)*F26,"")</f>
        <v/>
      </c>
      <c r="L26" s="6" t="str">
        <f>IFERROR(IF(VLOOKUP($B26,'لیست پرسنل'!$B$2:$K$21,7,0)="بله",F26*تنظیمات!$C$6,0),"")</f>
        <v/>
      </c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>
        <f t="shared" ca="1" si="5"/>
        <v>0</v>
      </c>
      <c r="AK26" s="86" t="str">
        <f ca="1">IFERROR(AH26+اردیبهشت!AK26,"")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اردیبهشت!AL26</f>
        <v/>
      </c>
      <c r="AN26" s="41">
        <f ca="1"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خرداد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 t="str">
        <f>IFERROR(VLOOKUP($B27,'لیست پرسنل'!$B$2:$K$21,4,0)*F27,"")</f>
        <v/>
      </c>
      <c r="L27" s="6" t="str">
        <f>IFERROR(IF(VLOOKUP($B27,'لیست پرسنل'!$B$2:$K$21,7,0)="بله",F27*تنظیمات!$C$6,0),"")</f>
        <v/>
      </c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>
        <f t="shared" ca="1" si="5"/>
        <v>0</v>
      </c>
      <c r="AK27" s="86" t="str">
        <f ca="1">IFERROR(AH27+اردیبهشت!AK27,"")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اردیبهشت!AL27</f>
        <v/>
      </c>
      <c r="AN27" s="41">
        <f ca="1"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خرداد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 t="str">
        <f>IFERROR(VLOOKUP($B28,'لیست پرسنل'!$B$2:$K$21,4,0)*F28,"")</f>
        <v/>
      </c>
      <c r="L28" s="6" t="str">
        <f>IFERROR(IF(VLOOKUP($B28,'لیست پرسنل'!$B$2:$K$21,7,0)="بله",F28*تنظیمات!$C$6,0),"")</f>
        <v/>
      </c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>
        <f t="shared" ca="1" si="5"/>
        <v>0</v>
      </c>
      <c r="AK28" s="86" t="str">
        <f ca="1">IFERROR(AH28+اردیبهشت!AK28,"")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اردیبهشت!AL28</f>
        <v/>
      </c>
      <c r="AN28" s="41">
        <f ca="1"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خرداد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 t="str">
        <f>IFERROR(VLOOKUP($B29,'لیست پرسنل'!$B$2:$K$21,4,0)*F29,"")</f>
        <v/>
      </c>
      <c r="L29" s="6" t="str">
        <f>IFERROR(IF(VLOOKUP($B29,'لیست پرسنل'!$B$2:$K$21,7,0)="بله",F29*تنظیمات!$C$6,0),"")</f>
        <v/>
      </c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>
        <f t="shared" ca="1" si="5"/>
        <v>0</v>
      </c>
      <c r="AK29" s="86" t="str">
        <f ca="1">IFERROR(AH29+اردیبهشت!AK29,"")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اردیبهشت!AL29</f>
        <v/>
      </c>
      <c r="AN29" s="41">
        <f ca="1"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خرداد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 t="str">
        <f>IFERROR(VLOOKUP($B30,'لیست پرسنل'!$B$2:$K$21,4,0)*F30,"")</f>
        <v/>
      </c>
      <c r="L30" s="6" t="str">
        <f>IFERROR(IF(VLOOKUP($B30,'لیست پرسنل'!$B$2:$K$21,7,0)="بله",F30*تنظیمات!$C$6,0),"")</f>
        <v/>
      </c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>
        <f t="shared" ca="1" si="5"/>
        <v>0</v>
      </c>
      <c r="AK30" s="86" t="str">
        <f ca="1">IFERROR(AH30+اردیبهشت!AK30,"")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اردیبهشت!AL30</f>
        <v/>
      </c>
      <c r="AN30" s="41">
        <f ca="1"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خرداد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 t="str">
        <f>IFERROR(VLOOKUP($B31,'لیست پرسنل'!$B$2:$K$21,4,0)*F31,"")</f>
        <v/>
      </c>
      <c r="L31" s="6" t="str">
        <f>IFERROR(IF(VLOOKUP($B31,'لیست پرسنل'!$B$2:$K$21,7,0)="بله",F31*تنظیمات!$C$6,0),"")</f>
        <v/>
      </c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>
        <f t="shared" ca="1" si="5"/>
        <v>0</v>
      </c>
      <c r="AK31" s="86" t="str">
        <f ca="1">IFERROR(AH31+اردیبهشت!AK31,"")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اردیبهشت!AL31</f>
        <v/>
      </c>
      <c r="AN31" s="41">
        <f ca="1"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خرداد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 t="str">
        <f>IFERROR(VLOOKUP($B32,'لیست پرسنل'!$B$2:$K$21,4,0)*F32,"")</f>
        <v/>
      </c>
      <c r="L32" s="6" t="str">
        <f>IFERROR(IF(VLOOKUP($B32,'لیست پرسنل'!$B$2:$K$21,7,0)="بله",F32*تنظیمات!$C$6,0),"")</f>
        <v/>
      </c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>
        <f t="shared" ca="1" si="5"/>
        <v>0</v>
      </c>
      <c r="AK32" s="86" t="str">
        <f ca="1">IFERROR(AH32+اردیبهشت!AK32,"")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اردیبهشت!AL32</f>
        <v/>
      </c>
      <c r="AN32" s="41">
        <f ca="1"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خرداد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 t="str">
        <f>IFERROR(VLOOKUP($B33,'لیست پرسنل'!$B$2:$K$21,4,0)*F33,"")</f>
        <v/>
      </c>
      <c r="L33" s="6" t="str">
        <f>IFERROR(IF(VLOOKUP($B33,'لیست پرسنل'!$B$2:$K$21,7,0)="بله",F33*تنظیمات!$C$6,0),"")</f>
        <v/>
      </c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>
        <f t="shared" ca="1" si="5"/>
        <v>0</v>
      </c>
      <c r="AK33" s="86" t="str">
        <f ca="1">IFERROR(AH33+اردیبهشت!AK33,"")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اردیبهشت!AL33</f>
        <v/>
      </c>
      <c r="AN33" s="41">
        <f ca="1"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خرداد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 t="str">
        <f>IFERROR(VLOOKUP($B34,'لیست پرسنل'!$B$2:$K$21,4,0)*F34,"")</f>
        <v/>
      </c>
      <c r="L34" s="6" t="str">
        <f>IFERROR(IF(VLOOKUP($B34,'لیست پرسنل'!$B$2:$K$21,7,0)="بله",F34*تنظیمات!$C$6,0),"")</f>
        <v/>
      </c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>
        <f t="shared" ca="1" si="5"/>
        <v>0</v>
      </c>
      <c r="AK34" s="86" t="str">
        <f ca="1">IFERROR(AH34+اردیبهشت!AK34,"")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اردیبهشت!AL34</f>
        <v/>
      </c>
      <c r="AN34" s="41">
        <f ca="1"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خرداد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 t="str">
        <f>IFERROR(VLOOKUP($B35,'لیست پرسنل'!$B$2:$K$21,4,0)*F35,"")</f>
        <v/>
      </c>
      <c r="L35" s="6" t="str">
        <f>IFERROR(IF(VLOOKUP($B35,'لیست پرسنل'!$B$2:$K$21,7,0)="بله",F35*تنظیمات!$C$6,0),"")</f>
        <v/>
      </c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>
        <f t="shared" ca="1" si="5"/>
        <v>0</v>
      </c>
      <c r="AK35" s="86" t="str">
        <f ca="1">IFERROR(AH35+اردیبهشت!AK35,"")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اردیبهشت!AL35</f>
        <v/>
      </c>
      <c r="AN35" s="41">
        <f ca="1"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خرداد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 t="str">
        <f>IFERROR(VLOOKUP($B36,'لیست پرسنل'!$B$2:$K$21,4,0)*F36,"")</f>
        <v/>
      </c>
      <c r="L36" s="6" t="str">
        <f>IFERROR(IF(VLOOKUP($B36,'لیست پرسنل'!$B$2:$K$21,7,0)="بله",F36*تنظیمات!$C$6,0),"")</f>
        <v/>
      </c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>
        <f t="shared" ca="1" si="5"/>
        <v>0</v>
      </c>
      <c r="AK36" s="86" t="str">
        <f ca="1">IFERROR(AH36+اردیبهشت!AK36,"")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اردیبهشت!AL36</f>
        <v/>
      </c>
      <c r="AN36" s="41">
        <f ca="1"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خرداد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 t="str">
        <f>IFERROR(VLOOKUP($B37,'لیست پرسنل'!$B$2:$K$21,4,0)*F37,"")</f>
        <v/>
      </c>
      <c r="L37" s="6" t="str">
        <f>IFERROR(IF(VLOOKUP($B37,'لیست پرسنل'!$B$2:$K$21,7,0)="بله",F37*تنظیمات!$C$6,0),"")</f>
        <v/>
      </c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>
        <f t="shared" ca="1" si="5"/>
        <v>0</v>
      </c>
      <c r="AK37" s="86" t="str">
        <f ca="1">IFERROR(AH37+اردیبهشت!AK37,"")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اردیبهشت!AL37</f>
        <v/>
      </c>
      <c r="AN37" s="41">
        <f ca="1"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خرداد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 t="str">
        <f>IFERROR(VLOOKUP($B38,'لیست پرسنل'!$B$2:$K$21,4,0)*F38,"")</f>
        <v/>
      </c>
      <c r="L38" s="6" t="str">
        <f>IFERROR(IF(VLOOKUP($B38,'لیست پرسنل'!$B$2:$K$21,7,0)="بله",F38*تنظیمات!$C$6,0),"")</f>
        <v/>
      </c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>
        <f t="shared" ca="1" si="5"/>
        <v>0</v>
      </c>
      <c r="AK38" s="86" t="str">
        <f ca="1">IFERROR(AH38+اردیبهشت!AK38,"")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اردیبهشت!AL38</f>
        <v/>
      </c>
      <c r="AN38" s="41">
        <f ca="1"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خرداد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 t="str">
        <f>IFERROR(VLOOKUP($B39,'لیست پرسنل'!$B$2:$K$21,4,0)*F39,"")</f>
        <v/>
      </c>
      <c r="L39" s="6" t="str">
        <f>IFERROR(IF(VLOOKUP($B39,'لیست پرسنل'!$B$2:$K$21,7,0)="بله",F39*تنظیمات!$C$6,0),"")</f>
        <v/>
      </c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>
        <f t="shared" ca="1" si="5"/>
        <v>0</v>
      </c>
      <c r="AK39" s="86" t="str">
        <f ca="1">IFERROR(AH39+اردیبهشت!AK39,"")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اردیبهشت!AL39</f>
        <v/>
      </c>
      <c r="AN39" s="41">
        <f ca="1"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خرداد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 t="str">
        <f>IFERROR(VLOOKUP($B40,'لیست پرسنل'!$B$2:$K$21,4,0)*F40,"")</f>
        <v/>
      </c>
      <c r="L40" s="6" t="str">
        <f>IFERROR(IF(VLOOKUP($B40,'لیست پرسنل'!$B$2:$K$21,7,0)="بله",F40*تنظیمات!$C$6,0),"")</f>
        <v/>
      </c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>
        <f t="shared" ca="1" si="5"/>
        <v>0</v>
      </c>
      <c r="AK40" s="86" t="str">
        <f ca="1">IFERROR(AH40+اردیبهشت!AK40,"")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اردیبهشت!AL40</f>
        <v/>
      </c>
      <c r="AN40" s="41">
        <f ca="1"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خرداد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 t="str">
        <f>IFERROR(VLOOKUP($B41,'لیست پرسنل'!$B$2:$K$21,4,0)*F41,"")</f>
        <v/>
      </c>
      <c r="L41" s="6" t="str">
        <f>IFERROR(IF(VLOOKUP($B41,'لیست پرسنل'!$B$2:$K$21,7,0)="بله",F41*تنظیمات!$C$6,0),"")</f>
        <v/>
      </c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>
        <f t="shared" ca="1" si="5"/>
        <v>0</v>
      </c>
      <c r="AK41" s="86" t="str">
        <f ca="1">IFERROR(AH41+اردیبهشت!AK41,"")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اردیبهشت!AL41</f>
        <v/>
      </c>
      <c r="AN41" s="41">
        <f ca="1"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خرداد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 t="str">
        <f>IFERROR(VLOOKUP($B42,'لیست پرسنل'!$B$2:$K$21,4,0)*F42,"")</f>
        <v/>
      </c>
      <c r="L42" s="6" t="str">
        <f>IFERROR(IF(VLOOKUP($B42,'لیست پرسنل'!$B$2:$K$21,7,0)="بله",F42*تنظیمات!$C$6,0),"")</f>
        <v/>
      </c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>
        <f t="shared" ca="1" si="5"/>
        <v>0</v>
      </c>
      <c r="AK42" s="86" t="str">
        <f ca="1">IFERROR(AH42+اردیبهشت!AK42,"")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اردیبهشت!AL42</f>
        <v/>
      </c>
      <c r="AN42" s="41">
        <f ca="1"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خرداد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 t="str">
        <f>IFERROR(VLOOKUP($B43,'لیست پرسنل'!$B$2:$K$21,4,0)*F43,"")</f>
        <v/>
      </c>
      <c r="L43" s="6" t="str">
        <f>IFERROR(IF(VLOOKUP($B43,'لیست پرسنل'!$B$2:$K$21,7,0)="بله",F43*تنظیمات!$C$6,0),"")</f>
        <v/>
      </c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>
        <f t="shared" ca="1" si="5"/>
        <v>0</v>
      </c>
      <c r="AK43" s="86" t="str">
        <f ca="1">IFERROR(AH43+اردیبهشت!AK43,"")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اردیبهشت!AL43</f>
        <v/>
      </c>
      <c r="AN43" s="41">
        <f ca="1"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خرداد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 t="str">
        <f>IFERROR(VLOOKUP($B44,'لیست پرسنل'!$B$2:$K$21,4,0)*F44,"")</f>
        <v/>
      </c>
      <c r="L44" s="6" t="str">
        <f>IFERROR(IF(VLOOKUP($B44,'لیست پرسنل'!$B$2:$K$21,7,0)="بله",F44*تنظیمات!$C$6,0),"")</f>
        <v/>
      </c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>
        <f t="shared" ca="1" si="5"/>
        <v>0</v>
      </c>
      <c r="AK44" s="86" t="str">
        <f ca="1">IFERROR(AH44+اردیبهشت!AK44,"")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اردیبهشت!AL44</f>
        <v/>
      </c>
      <c r="AN44" s="41">
        <f ca="1"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خرداد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 t="str">
        <f>IFERROR(VLOOKUP($B45,'لیست پرسنل'!$B$2:$K$21,4,0)*F45,"")</f>
        <v/>
      </c>
      <c r="L45" s="6" t="str">
        <f>IFERROR(IF(VLOOKUP($B45,'لیست پرسنل'!$B$2:$K$21,7,0)="بله",F45*تنظیمات!$C$6,0),"")</f>
        <v/>
      </c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>
        <f t="shared" ca="1" si="5"/>
        <v>0</v>
      </c>
      <c r="AK45" s="86" t="str">
        <f ca="1">IFERROR(AH45+اردیبهشت!AK45,"")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اردیبهشت!AL45</f>
        <v/>
      </c>
      <c r="AN45" s="41">
        <f ca="1"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خرداد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 t="str">
        <f>IFERROR(VLOOKUP($B46,'لیست پرسنل'!$B$2:$K$21,4,0)*F46,"")</f>
        <v/>
      </c>
      <c r="L46" s="6" t="str">
        <f>IFERROR(IF(VLOOKUP($B46,'لیست پرسنل'!$B$2:$K$21,7,0)="بله",F46*تنظیمات!$C$6,0),"")</f>
        <v/>
      </c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>
        <f t="shared" ca="1" si="5"/>
        <v>0</v>
      </c>
      <c r="AK46" s="86" t="str">
        <f ca="1">IFERROR(AH46+اردیبهشت!AK46,"")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اردیبهشت!AL46</f>
        <v/>
      </c>
      <c r="AN46" s="41">
        <f ca="1"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خرداد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 t="str">
        <f>IFERROR(VLOOKUP($B47,'لیست پرسنل'!$B$2:$K$21,4,0)*F47,"")</f>
        <v/>
      </c>
      <c r="L47" s="6" t="str">
        <f>IFERROR(IF(VLOOKUP($B47,'لیست پرسنل'!$B$2:$K$21,7,0)="بله",F47*تنظیمات!$C$6,0),"")</f>
        <v/>
      </c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>
        <f t="shared" ca="1" si="5"/>
        <v>0</v>
      </c>
      <c r="AK47" s="86" t="str">
        <f ca="1">IFERROR(AH47+اردیبهشت!AK47,"")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اردیبهشت!AL47</f>
        <v/>
      </c>
      <c r="AN47" s="41">
        <f ca="1"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خرداد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 t="str">
        <f>IFERROR(VLOOKUP($B48,'لیست پرسنل'!$B$2:$K$21,4,0)*F48,"")</f>
        <v/>
      </c>
      <c r="L48" s="6" t="str">
        <f>IFERROR(IF(VLOOKUP($B48,'لیست پرسنل'!$B$2:$K$21,7,0)="بله",F48*تنظیمات!$C$6,0),"")</f>
        <v/>
      </c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>
        <f t="shared" ca="1" si="5"/>
        <v>0</v>
      </c>
      <c r="AK48" s="86" t="str">
        <f ca="1">IFERROR(AH48+اردیبهشت!AK48,"")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اردیبهشت!AL48</f>
        <v/>
      </c>
      <c r="AN48" s="41">
        <f ca="1"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خرداد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 t="str">
        <f>IFERROR(VLOOKUP($B49,'لیست پرسنل'!$B$2:$K$21,4,0)*F49,"")</f>
        <v/>
      </c>
      <c r="L49" s="6" t="str">
        <f>IFERROR(IF(VLOOKUP($B49,'لیست پرسنل'!$B$2:$K$21,7,0)="بله",F49*تنظیمات!$C$6,0),"")</f>
        <v/>
      </c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>
        <f t="shared" ca="1" si="5"/>
        <v>0</v>
      </c>
      <c r="AK49" s="86" t="str">
        <f ca="1">IFERROR(AH49+اردیبهشت!AK49,"")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اردیبهشت!AL49</f>
        <v/>
      </c>
      <c r="AN49" s="41">
        <f ca="1"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خرداد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 t="str">
        <f>IFERROR(VLOOKUP($B50,'لیست پرسنل'!$B$2:$K$21,4,0)*F50,"")</f>
        <v/>
      </c>
      <c r="L50" s="6" t="str">
        <f>IFERROR(IF(VLOOKUP($B50,'لیست پرسنل'!$B$2:$K$21,7,0)="بله",F50*تنظیمات!$C$6,0),"")</f>
        <v/>
      </c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>
        <f t="shared" ca="1" si="5"/>
        <v>0</v>
      </c>
      <c r="AK50" s="86" t="str">
        <f ca="1">IFERROR(AH50+اردیبهشت!AK50,"")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اردیبهشت!AL50</f>
        <v/>
      </c>
      <c r="AN50" s="41">
        <f ca="1"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خرداد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 t="str">
        <f>IFERROR(VLOOKUP($B51,'لیست پرسنل'!$B$2:$K$21,4,0)*F51,"")</f>
        <v/>
      </c>
      <c r="L51" s="6" t="str">
        <f>IFERROR(IF(VLOOKUP($B51,'لیست پرسنل'!$B$2:$K$21,7,0)="بله",F51*تنظیمات!$C$6,0),"")</f>
        <v/>
      </c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>
        <f t="shared" ca="1" si="5"/>
        <v>0</v>
      </c>
      <c r="AK51" s="86" t="str">
        <f ca="1">IFERROR(AH51+اردیبهشت!AK51,"")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اردیبهشت!AL51</f>
        <v/>
      </c>
      <c r="AN51" s="41">
        <f ca="1"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خرداد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 t="str">
        <f>IFERROR(VLOOKUP($B52,'لیست پرسنل'!$B$2:$K$21,4,0)*F52,"")</f>
        <v/>
      </c>
      <c r="L52" s="6" t="str">
        <f>IFERROR(IF(VLOOKUP($B52,'لیست پرسنل'!$B$2:$K$21,7,0)="بله",F52*تنظیمات!$C$6,0),"")</f>
        <v/>
      </c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>
        <f t="shared" ca="1" si="5"/>
        <v>0</v>
      </c>
      <c r="AK52" s="86" t="str">
        <f ca="1">IFERROR(AH52+اردیبهشت!AK52,"")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اردیبهشت!AL52</f>
        <v/>
      </c>
      <c r="AN52" s="41">
        <f ca="1"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خرداد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 t="str">
        <f>IFERROR(VLOOKUP($B53,'لیست پرسنل'!$B$2:$K$21,4,0)*F53,"")</f>
        <v/>
      </c>
      <c r="L53" s="6" t="str">
        <f>IFERROR(IF(VLOOKUP($B53,'لیست پرسنل'!$B$2:$K$21,7,0)="بله",F53*تنظیمات!$C$6,0),"")</f>
        <v/>
      </c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>
        <f t="shared" ca="1" si="5"/>
        <v>0</v>
      </c>
      <c r="AK53" s="86" t="str">
        <f ca="1">IFERROR(AH53+اردیبهشت!AK53,"")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اردیبهشت!AL53</f>
        <v/>
      </c>
      <c r="AN53" s="41">
        <f ca="1"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خرداد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 t="str">
        <f>IFERROR(VLOOKUP($B54,'لیست پرسنل'!$B$2:$K$21,4,0)*F54,"")</f>
        <v/>
      </c>
      <c r="L54" s="6" t="str">
        <f>IFERROR(IF(VLOOKUP($B54,'لیست پرسنل'!$B$2:$K$21,7,0)="بله",F54*تنظیمات!$C$6,0),"")</f>
        <v/>
      </c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>
        <f t="shared" ca="1" si="5"/>
        <v>0</v>
      </c>
      <c r="AK54" s="86" t="str">
        <f ca="1">IFERROR(AH54+اردیبهشت!AK54,"")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اردیبهشت!AL54</f>
        <v/>
      </c>
      <c r="AN54" s="41">
        <f ca="1"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خرداد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 t="str">
        <f>IFERROR(VLOOKUP($B55,'لیست پرسنل'!$B$2:$K$21,4,0)*F55,"")</f>
        <v/>
      </c>
      <c r="L55" s="6" t="str">
        <f>IFERROR(IF(VLOOKUP($B55,'لیست پرسنل'!$B$2:$K$21,7,0)="بله",F55*تنظیمات!$C$6,0),"")</f>
        <v/>
      </c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>
        <f t="shared" ca="1" si="5"/>
        <v>0</v>
      </c>
      <c r="AK55" s="86" t="str">
        <f ca="1">IFERROR(AH55+اردیبهشت!AK55,"")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اردیبهشت!AL55</f>
        <v/>
      </c>
      <c r="AN55" s="41">
        <f ca="1"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خرداد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 t="str">
        <f>IFERROR(VLOOKUP($B56,'لیست پرسنل'!$B$2:$K$21,4,0)*F56,"")</f>
        <v/>
      </c>
      <c r="L56" s="6" t="str">
        <f>IFERROR(IF(VLOOKUP($B56,'لیست پرسنل'!$B$2:$K$21,7,0)="بله",F56*تنظیمات!$C$6,0),"")</f>
        <v/>
      </c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>
        <f t="shared" ca="1" si="5"/>
        <v>0</v>
      </c>
      <c r="AK56" s="86" t="str">
        <f ca="1">IFERROR(AH56+اردیبهشت!AK56,"")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اردیبهشت!AL56</f>
        <v/>
      </c>
      <c r="AN56" s="41">
        <f ca="1"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خرداد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 t="str">
        <f>IFERROR(VLOOKUP($B57,'لیست پرسنل'!$B$2:$K$21,4,0)*F57,"")</f>
        <v/>
      </c>
      <c r="L57" s="6" t="str">
        <f>IFERROR(IF(VLOOKUP($B57,'لیست پرسنل'!$B$2:$K$21,7,0)="بله",F57*تنظیمات!$C$6,0),"")</f>
        <v/>
      </c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>
        <f t="shared" ca="1" si="5"/>
        <v>0</v>
      </c>
      <c r="AK57" s="86" t="str">
        <f ca="1">IFERROR(AH57+اردیبهشت!AK57,"")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اردیبهشت!AL57</f>
        <v/>
      </c>
      <c r="AN57" s="41">
        <f ca="1"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خرداد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 t="str">
        <f>IFERROR(VLOOKUP($B58,'لیست پرسنل'!$B$2:$K$21,4,0)*F58,"")</f>
        <v/>
      </c>
      <c r="L58" s="6" t="str">
        <f>IFERROR(IF(VLOOKUP($B58,'لیست پرسنل'!$B$2:$K$21,7,0)="بله",F58*تنظیمات!$C$6,0),"")</f>
        <v/>
      </c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>
        <f t="shared" ca="1" si="5"/>
        <v>0</v>
      </c>
      <c r="AK58" s="86" t="str">
        <f ca="1">IFERROR(AH58+اردیبهشت!AK58,"")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اردیبهشت!AL58</f>
        <v/>
      </c>
      <c r="AN58" s="41">
        <f ca="1"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خرداد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 t="str">
        <f>IFERROR(VLOOKUP($B59,'لیست پرسنل'!$B$2:$K$21,4,0)*F59,"")</f>
        <v/>
      </c>
      <c r="L59" s="6" t="str">
        <f>IFERROR(IF(VLOOKUP($B59,'لیست پرسنل'!$B$2:$K$21,7,0)="بله",F59*تنظیمات!$C$6,0),"")</f>
        <v/>
      </c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>
        <f t="shared" ca="1" si="5"/>
        <v>0</v>
      </c>
      <c r="AK59" s="86" t="str">
        <f ca="1">IFERROR(AH59+اردیبهشت!AK59,"")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اردیبهشت!AL59</f>
        <v/>
      </c>
      <c r="AN59" s="41">
        <f ca="1"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خرداد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 t="str">
        <f>IFERROR(VLOOKUP($B60,'لیست پرسنل'!$B$2:$K$21,4,0)*F60,"")</f>
        <v/>
      </c>
      <c r="L60" s="6" t="str">
        <f>IFERROR(IF(VLOOKUP($B60,'لیست پرسنل'!$B$2:$K$21,7,0)="بله",F60*تنظیمات!$C$6,0),"")</f>
        <v/>
      </c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>
        <f t="shared" ca="1" si="5"/>
        <v>0</v>
      </c>
      <c r="AK60" s="86" t="str">
        <f ca="1">IFERROR(AH60+اردیبهشت!AK60,"")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اردیبهشت!AL60</f>
        <v/>
      </c>
      <c r="AN60" s="41">
        <f ca="1"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خرداد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 t="str">
        <f>IFERROR(VLOOKUP($B61,'لیست پرسنل'!$B$2:$K$21,4,0)*F61,"")</f>
        <v/>
      </c>
      <c r="L61" s="6" t="str">
        <f>IFERROR(IF(VLOOKUP($B61,'لیست پرسنل'!$B$2:$K$21,7,0)="بله",F61*تنظیمات!$C$6,0),"")</f>
        <v/>
      </c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>
        <f t="shared" ca="1" si="5"/>
        <v>0</v>
      </c>
      <c r="AK61" s="86" t="str">
        <f ca="1">IFERROR(AH61+اردیبهشت!AK61,"")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اردیبهشت!AL61</f>
        <v/>
      </c>
      <c r="AN61" s="41">
        <f ca="1"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خرداد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 t="str">
        <f>IFERROR(VLOOKUP($B62,'لیست پرسنل'!$B$2:$K$21,4,0)*F62,"")</f>
        <v/>
      </c>
      <c r="L62" s="6" t="str">
        <f>IFERROR(IF(VLOOKUP($B62,'لیست پرسنل'!$B$2:$K$21,7,0)="بله",F62*تنظیمات!$C$6,0),"")</f>
        <v/>
      </c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>
        <f t="shared" ca="1" si="5"/>
        <v>0</v>
      </c>
      <c r="AK62" s="86" t="str">
        <f ca="1">IFERROR(AH62+اردیبهشت!AK62,"")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اردیبهشت!AL62</f>
        <v/>
      </c>
      <c r="AN62" s="41">
        <f ca="1"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خرداد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 t="str">
        <f>IFERROR(VLOOKUP($B63,'لیست پرسنل'!$B$2:$K$21,4,0)*F63,"")</f>
        <v/>
      </c>
      <c r="L63" s="6" t="str">
        <f>IFERROR(IF(VLOOKUP($B63,'لیست پرسنل'!$B$2:$K$21,7,0)="بله",F63*تنظیمات!$C$6,0),"")</f>
        <v/>
      </c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>
        <f t="shared" ca="1" si="5"/>
        <v>0</v>
      </c>
      <c r="AK63" s="86" t="str">
        <f ca="1">IFERROR(AH63+اردیبهشت!AK63,"")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اردیبهشت!AL63</f>
        <v/>
      </c>
      <c r="AN63" s="41">
        <f ca="1"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خرداد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 t="str">
        <f>IFERROR(VLOOKUP($B64,'لیست پرسنل'!$B$2:$K$21,4,0)*F64,"")</f>
        <v/>
      </c>
      <c r="L64" s="6" t="str">
        <f>IFERROR(IF(VLOOKUP($B64,'لیست پرسنل'!$B$2:$K$21,7,0)="بله",F64*تنظیمات!$C$6,0),"")</f>
        <v/>
      </c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>
        <f t="shared" ca="1" si="5"/>
        <v>0</v>
      </c>
      <c r="AK64" s="86" t="str">
        <f ca="1">IFERROR(AH64+اردیبهشت!AK64,"")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اردیبهشت!AL64</f>
        <v/>
      </c>
      <c r="AN64" s="41">
        <f ca="1"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خرداد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 t="str">
        <f>IFERROR(VLOOKUP($B65,'لیست پرسنل'!$B$2:$K$21,4,0)*F65,"")</f>
        <v/>
      </c>
      <c r="L65" s="6" t="str">
        <f>IFERROR(IF(VLOOKUP($B65,'لیست پرسنل'!$B$2:$K$21,7,0)="بله",F65*تنظیمات!$C$6,0),"")</f>
        <v/>
      </c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>
        <f t="shared" ca="1" si="5"/>
        <v>0</v>
      </c>
      <c r="AK65" s="86" t="str">
        <f ca="1">IFERROR(AH65+اردیبهشت!AK65,"")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اردیبهشت!AL65</f>
        <v/>
      </c>
      <c r="AN65" s="41">
        <f ca="1"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خرداد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 t="str">
        <f>IFERROR(VLOOKUP($B66,'لیست پرسنل'!$B$2:$K$21,4,0)*F66,"")</f>
        <v/>
      </c>
      <c r="L66" s="6" t="str">
        <f>IFERROR(IF(VLOOKUP($B66,'لیست پرسنل'!$B$2:$K$21,7,0)="بله",F66*تنظیمات!$C$6,0),"")</f>
        <v/>
      </c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>
        <f t="shared" ca="1" si="5"/>
        <v>0</v>
      </c>
      <c r="AK66" s="86" t="str">
        <f ca="1">IFERROR(AH66+اردیبهشت!AK66,"")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اردیبهشت!AL66</f>
        <v/>
      </c>
      <c r="AN66" s="41">
        <f ca="1"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خرداد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 t="str">
        <f>IFERROR(VLOOKUP($B67,'لیست پرسنل'!$B$2:$K$21,4,0)*F67,"")</f>
        <v/>
      </c>
      <c r="L67" s="6" t="str">
        <f>IFERROR(IF(VLOOKUP($B67,'لیست پرسنل'!$B$2:$K$21,7,0)="بله",F67*تنظیمات!$C$6,0),"")</f>
        <v/>
      </c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>
        <f t="shared" ca="1" si="5"/>
        <v>0</v>
      </c>
      <c r="AK67" s="86" t="str">
        <f ca="1">IFERROR(AH67+اردیبهشت!AK67,"")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اردیبهشت!AL67</f>
        <v/>
      </c>
      <c r="AN67" s="41">
        <f ca="1">IFERROR(IF(تنظیمات!$C$11="سالانه",AJ67,AI67),"")</f>
        <v>0</v>
      </c>
      <c r="AO67" s="31"/>
      <c r="AP67" s="41" t="str">
        <f t="shared" ref="AP67:AP101" ca="1" si="6">IFERROR(AG67+AN67+AO67,"")</f>
        <v/>
      </c>
      <c r="AQ67" s="42" t="str">
        <f t="shared" ref="AQ67:AQ101" ca="1" si="7">IFERROR(AD67-AP67,"")</f>
        <v/>
      </c>
      <c r="AR67" s="87" t="str">
        <f t="shared" ref="AR67:AR101" ca="1" si="8">$AS$1</f>
        <v>خرداد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 t="str">
        <f>IFERROR(VLOOKUP($B68,'لیست پرسنل'!$B$2:$K$21,4,0)*F68,"")</f>
        <v/>
      </c>
      <c r="L68" s="6" t="str">
        <f>IFERROR(IF(VLOOKUP($B68,'لیست پرسنل'!$B$2:$K$21,7,0)="بله",F68*تنظیمات!$C$6,0),"")</f>
        <v/>
      </c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>
        <f t="shared" ca="1" si="5"/>
        <v>0</v>
      </c>
      <c r="AK68" s="86" t="str">
        <f ca="1">IFERROR(AH68+اردیبهشت!AK68,"")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اردیبهشت!AL68</f>
        <v/>
      </c>
      <c r="AN68" s="41">
        <f ca="1">IFERROR(IF(تنظیمات!$C$11="سالانه",AJ68,AI68),"")</f>
        <v>0</v>
      </c>
      <c r="AO68" s="31"/>
      <c r="AP68" s="41" t="str">
        <f t="shared" ca="1" si="6"/>
        <v/>
      </c>
      <c r="AQ68" s="42" t="str">
        <f t="shared" ca="1" si="7"/>
        <v/>
      </c>
      <c r="AR68" s="87" t="str">
        <f t="shared" ca="1" si="8"/>
        <v>خرداد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 t="str">
        <f>IFERROR(VLOOKUP($B69,'لیست پرسنل'!$B$2:$K$21,4,0)*F69,"")</f>
        <v/>
      </c>
      <c r="L69" s="6" t="str">
        <f>IFERROR(IF(VLOOKUP($B69,'لیست پرسنل'!$B$2:$K$21,7,0)="بله",F69*تنظیمات!$C$6,0),"")</f>
        <v/>
      </c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>
        <f t="shared" ca="1" si="5"/>
        <v>0</v>
      </c>
      <c r="AK69" s="86" t="str">
        <f ca="1">IFERROR(AH69+اردیبهشت!AK69,"")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اردیبهشت!AL69</f>
        <v/>
      </c>
      <c r="AN69" s="41">
        <f ca="1">IFERROR(IF(تنظیمات!$C$11="سالانه",AJ69,AI69),"")</f>
        <v>0</v>
      </c>
      <c r="AO69" s="31"/>
      <c r="AP69" s="41" t="str">
        <f t="shared" ca="1" si="6"/>
        <v/>
      </c>
      <c r="AQ69" s="42" t="str">
        <f t="shared" ca="1" si="7"/>
        <v/>
      </c>
      <c r="AR69" s="87" t="str">
        <f t="shared" ca="1" si="8"/>
        <v>خرداد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 t="str">
        <f>IFERROR(VLOOKUP($B70,'لیست پرسنل'!$B$2:$K$21,4,0)*F70,"")</f>
        <v/>
      </c>
      <c r="L70" s="6" t="str">
        <f>IFERROR(IF(VLOOKUP($B70,'لیست پرسنل'!$B$2:$K$21,7,0)="بله",F70*تنظیمات!$C$6,0),"")</f>
        <v/>
      </c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>
        <f t="shared" ca="1" si="5"/>
        <v>0</v>
      </c>
      <c r="AK70" s="86" t="str">
        <f ca="1">IFERROR(AH70+اردیبهشت!AK70,"")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اردیبهشت!AL70</f>
        <v/>
      </c>
      <c r="AN70" s="41">
        <f ca="1">IFERROR(IF(تنظیمات!$C$11="سالانه",AJ70,AI70),"")</f>
        <v>0</v>
      </c>
      <c r="AO70" s="31"/>
      <c r="AP70" s="41" t="str">
        <f t="shared" ca="1" si="6"/>
        <v/>
      </c>
      <c r="AQ70" s="42" t="str">
        <f t="shared" ca="1" si="7"/>
        <v/>
      </c>
      <c r="AR70" s="87" t="str">
        <f t="shared" ca="1" si="8"/>
        <v>خرداد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 t="str">
        <f>IFERROR(VLOOKUP($B71,'لیست پرسنل'!$B$2:$K$21,4,0)*F71,"")</f>
        <v/>
      </c>
      <c r="L71" s="6" t="str">
        <f>IFERROR(IF(VLOOKUP($B71,'لیست پرسنل'!$B$2:$K$21,7,0)="بله",F71*تنظیمات!$C$6,0),"")</f>
        <v/>
      </c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>
        <f t="shared" ca="1" si="5"/>
        <v>0</v>
      </c>
      <c r="AK71" s="86" t="str">
        <f ca="1">IFERROR(AH71+اردیبهشت!AK71,"")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اردیبهشت!AL71</f>
        <v/>
      </c>
      <c r="AN71" s="41">
        <f ca="1">IFERROR(IF(تنظیمات!$C$11="سالانه",AJ71,AI71),"")</f>
        <v>0</v>
      </c>
      <c r="AO71" s="31"/>
      <c r="AP71" s="41" t="str">
        <f t="shared" ca="1" si="6"/>
        <v/>
      </c>
      <c r="AQ71" s="42" t="str">
        <f t="shared" ca="1" si="7"/>
        <v/>
      </c>
      <c r="AR71" s="87" t="str">
        <f t="shared" ca="1" si="8"/>
        <v>خرداد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 t="str">
        <f>IFERROR(VLOOKUP($B72,'لیست پرسنل'!$B$2:$K$21,4,0)*F72,"")</f>
        <v/>
      </c>
      <c r="L72" s="6" t="str">
        <f>IFERROR(IF(VLOOKUP($B72,'لیست پرسنل'!$B$2:$K$21,7,0)="بله",F72*تنظیمات!$C$6,0),"")</f>
        <v/>
      </c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>
        <f t="shared" ca="1" si="5"/>
        <v>0</v>
      </c>
      <c r="AK72" s="86" t="str">
        <f ca="1">IFERROR(AH72+اردیبهشت!AK72,"")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اردیبهشت!AL72</f>
        <v/>
      </c>
      <c r="AN72" s="41">
        <f ca="1">IFERROR(IF(تنظیمات!$C$11="سالانه",AJ72,AI72),"")</f>
        <v>0</v>
      </c>
      <c r="AO72" s="31"/>
      <c r="AP72" s="41" t="str">
        <f t="shared" ca="1" si="6"/>
        <v/>
      </c>
      <c r="AQ72" s="42" t="str">
        <f t="shared" ca="1" si="7"/>
        <v/>
      </c>
      <c r="AR72" s="87" t="str">
        <f t="shared" ca="1" si="8"/>
        <v>خرداد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 t="str">
        <f>IFERROR(VLOOKUP($B73,'لیست پرسنل'!$B$2:$K$21,4,0)*F73,"")</f>
        <v/>
      </c>
      <c r="L73" s="6" t="str">
        <f>IFERROR(IF(VLOOKUP($B73,'لیست پرسنل'!$B$2:$K$21,7,0)="بله",F73*تنظیمات!$C$6,0),"")</f>
        <v/>
      </c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>
        <f t="shared" ca="1" si="5"/>
        <v>0</v>
      </c>
      <c r="AK73" s="86" t="str">
        <f ca="1">IFERROR(AH73+اردیبهشت!AK73,"")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اردیبهشت!AL73</f>
        <v/>
      </c>
      <c r="AN73" s="41">
        <f ca="1">IFERROR(IF(تنظیمات!$C$11="سالانه",AJ73,AI73),"")</f>
        <v>0</v>
      </c>
      <c r="AO73" s="31"/>
      <c r="AP73" s="41" t="str">
        <f t="shared" ca="1" si="6"/>
        <v/>
      </c>
      <c r="AQ73" s="42" t="str">
        <f t="shared" ca="1" si="7"/>
        <v/>
      </c>
      <c r="AR73" s="87" t="str">
        <f t="shared" ca="1" si="8"/>
        <v>خرداد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 t="str">
        <f>IFERROR(VLOOKUP($B74,'لیست پرسنل'!$B$2:$K$21,4,0)*F74,"")</f>
        <v/>
      </c>
      <c r="L74" s="6" t="str">
        <f>IFERROR(IF(VLOOKUP($B74,'لیست پرسنل'!$B$2:$K$21,7,0)="بله",F74*تنظیمات!$C$6,0),"")</f>
        <v/>
      </c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>
        <f t="shared" ca="1" si="5"/>
        <v>0</v>
      </c>
      <c r="AK74" s="86" t="str">
        <f ca="1">IFERROR(AH74+اردیبهشت!AK74,"")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اردیبهشت!AL74</f>
        <v/>
      </c>
      <c r="AN74" s="41">
        <f ca="1">IFERROR(IF(تنظیمات!$C$11="سالانه",AJ74,AI74),"")</f>
        <v>0</v>
      </c>
      <c r="AO74" s="31"/>
      <c r="AP74" s="41" t="str">
        <f t="shared" ca="1" si="6"/>
        <v/>
      </c>
      <c r="AQ74" s="42" t="str">
        <f t="shared" ca="1" si="7"/>
        <v/>
      </c>
      <c r="AR74" s="87" t="str">
        <f t="shared" ca="1" si="8"/>
        <v>خرداد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 t="str">
        <f>IFERROR(VLOOKUP($B75,'لیست پرسنل'!$B$2:$K$21,4,0)*F75,"")</f>
        <v/>
      </c>
      <c r="L75" s="6" t="str">
        <f>IFERROR(IF(VLOOKUP($B75,'لیست پرسنل'!$B$2:$K$21,7,0)="بله",F75*تنظیمات!$C$6,0),"")</f>
        <v/>
      </c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>
        <f t="shared" ca="1" si="5"/>
        <v>0</v>
      </c>
      <c r="AK75" s="86" t="str">
        <f ca="1">IFERROR(AH75+اردیبهشت!AK75,"")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اردیبهشت!AL75</f>
        <v/>
      </c>
      <c r="AN75" s="41">
        <f ca="1">IFERROR(IF(تنظیمات!$C$11="سالانه",AJ75,AI75),"")</f>
        <v>0</v>
      </c>
      <c r="AO75" s="31"/>
      <c r="AP75" s="41" t="str">
        <f t="shared" ca="1" si="6"/>
        <v/>
      </c>
      <c r="AQ75" s="42" t="str">
        <f t="shared" ca="1" si="7"/>
        <v/>
      </c>
      <c r="AR75" s="87" t="str">
        <f t="shared" ca="1" si="8"/>
        <v>خرداد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 t="str">
        <f>IFERROR(VLOOKUP($B76,'لیست پرسنل'!$B$2:$K$21,4,0)*F76,"")</f>
        <v/>
      </c>
      <c r="L76" s="6" t="str">
        <f>IFERROR(IF(VLOOKUP($B76,'لیست پرسنل'!$B$2:$K$21,7,0)="بله",F76*تنظیمات!$C$6,0),"")</f>
        <v/>
      </c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>
        <f t="shared" ca="1" si="5"/>
        <v>0</v>
      </c>
      <c r="AK76" s="86" t="str">
        <f ca="1">IFERROR(AH76+اردیبهشت!AK76,"")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اردیبهشت!AL76</f>
        <v/>
      </c>
      <c r="AN76" s="41">
        <f ca="1">IFERROR(IF(تنظیمات!$C$11="سالانه",AJ76,AI76),"")</f>
        <v>0</v>
      </c>
      <c r="AO76" s="31"/>
      <c r="AP76" s="41" t="str">
        <f t="shared" ca="1" si="6"/>
        <v/>
      </c>
      <c r="AQ76" s="42" t="str">
        <f t="shared" ca="1" si="7"/>
        <v/>
      </c>
      <c r="AR76" s="87" t="str">
        <f t="shared" ca="1" si="8"/>
        <v>خرداد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 t="str">
        <f>IFERROR(VLOOKUP($B77,'لیست پرسنل'!$B$2:$K$21,4,0)*F77,"")</f>
        <v/>
      </c>
      <c r="L77" s="6" t="str">
        <f>IFERROR(IF(VLOOKUP($B77,'لیست پرسنل'!$B$2:$K$21,7,0)="بله",F77*تنظیمات!$C$6,0),"")</f>
        <v/>
      </c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>
        <f t="shared" ca="1" si="5"/>
        <v>0</v>
      </c>
      <c r="AK77" s="86" t="str">
        <f ca="1">IFERROR(AH77+اردیبهشت!AK77,"")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اردیبهشت!AL77</f>
        <v/>
      </c>
      <c r="AN77" s="41">
        <f ca="1">IFERROR(IF(تنظیمات!$C$11="سالانه",AJ77,AI77),"")</f>
        <v>0</v>
      </c>
      <c r="AO77" s="31"/>
      <c r="AP77" s="41" t="str">
        <f t="shared" ca="1" si="6"/>
        <v/>
      </c>
      <c r="AQ77" s="42" t="str">
        <f t="shared" ca="1" si="7"/>
        <v/>
      </c>
      <c r="AR77" s="87" t="str">
        <f t="shared" ca="1" si="8"/>
        <v>خرداد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 t="str">
        <f>IFERROR(VLOOKUP($B78,'لیست پرسنل'!$B$2:$K$21,4,0)*F78,"")</f>
        <v/>
      </c>
      <c r="L78" s="6" t="str">
        <f>IFERROR(IF(VLOOKUP($B78,'لیست پرسنل'!$B$2:$K$21,7,0)="بله",F78*تنظیمات!$C$6,0),"")</f>
        <v/>
      </c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>
        <f t="shared" ca="1" si="5"/>
        <v>0</v>
      </c>
      <c r="AK78" s="86" t="str">
        <f ca="1">IFERROR(AH78+اردیبهشت!AK78,"")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اردیبهشت!AL78</f>
        <v/>
      </c>
      <c r="AN78" s="41">
        <f ca="1">IFERROR(IF(تنظیمات!$C$11="سالانه",AJ78,AI78),"")</f>
        <v>0</v>
      </c>
      <c r="AO78" s="31"/>
      <c r="AP78" s="41" t="str">
        <f t="shared" ca="1" si="6"/>
        <v/>
      </c>
      <c r="AQ78" s="42" t="str">
        <f t="shared" ca="1" si="7"/>
        <v/>
      </c>
      <c r="AR78" s="87" t="str">
        <f t="shared" ca="1" si="8"/>
        <v>خرداد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 t="str">
        <f>IFERROR(VLOOKUP($B79,'لیست پرسنل'!$B$2:$K$21,4,0)*F79,"")</f>
        <v/>
      </c>
      <c r="L79" s="6" t="str">
        <f>IFERROR(IF(VLOOKUP($B79,'لیست پرسنل'!$B$2:$K$21,7,0)="بله",F79*تنظیمات!$C$6,0),"")</f>
        <v/>
      </c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>
        <f t="shared" ca="1" si="5"/>
        <v>0</v>
      </c>
      <c r="AK79" s="86" t="str">
        <f ca="1">IFERROR(AH79+اردیبهشت!AK79,"")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اردیبهشت!AL79</f>
        <v/>
      </c>
      <c r="AN79" s="41">
        <f ca="1">IFERROR(IF(تنظیمات!$C$11="سالانه",AJ79,AI79),"")</f>
        <v>0</v>
      </c>
      <c r="AO79" s="31"/>
      <c r="AP79" s="41" t="str">
        <f t="shared" ca="1" si="6"/>
        <v/>
      </c>
      <c r="AQ79" s="42" t="str">
        <f t="shared" ca="1" si="7"/>
        <v/>
      </c>
      <c r="AR79" s="87" t="str">
        <f t="shared" ca="1" si="8"/>
        <v>خرداد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 t="str">
        <f>IFERROR(VLOOKUP($B80,'لیست پرسنل'!$B$2:$K$21,4,0)*F80,"")</f>
        <v/>
      </c>
      <c r="L80" s="6" t="str">
        <f>IFERROR(IF(VLOOKUP($B80,'لیست پرسنل'!$B$2:$K$21,7,0)="بله",F80*تنظیمات!$C$6,0),"")</f>
        <v/>
      </c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>
        <f t="shared" ca="1" si="5"/>
        <v>0</v>
      </c>
      <c r="AK80" s="86" t="str">
        <f ca="1">IFERROR(AH80+اردیبهشت!AK80,"")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اردیبهشت!AL80</f>
        <v/>
      </c>
      <c r="AN80" s="41">
        <f ca="1">IFERROR(IF(تنظیمات!$C$11="سالانه",AJ80,AI80),"")</f>
        <v>0</v>
      </c>
      <c r="AO80" s="31"/>
      <c r="AP80" s="41" t="str">
        <f t="shared" ca="1" si="6"/>
        <v/>
      </c>
      <c r="AQ80" s="42" t="str">
        <f t="shared" ca="1" si="7"/>
        <v/>
      </c>
      <c r="AR80" s="87" t="str">
        <f t="shared" ca="1" si="8"/>
        <v>خرداد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 t="str">
        <f>IFERROR(VLOOKUP($B81,'لیست پرسنل'!$B$2:$K$21,4,0)*F81,"")</f>
        <v/>
      </c>
      <c r="L81" s="6" t="str">
        <f>IFERROR(IF(VLOOKUP($B81,'لیست پرسنل'!$B$2:$K$21,7,0)="بله",F81*تنظیمات!$C$6,0),"")</f>
        <v/>
      </c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>
        <f t="shared" ca="1" si="5"/>
        <v>0</v>
      </c>
      <c r="AK81" s="86" t="str">
        <f ca="1">IFERROR(AH81+اردیبهشت!AK81,"")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اردیبهشت!AL81</f>
        <v/>
      </c>
      <c r="AN81" s="41">
        <f ca="1">IFERROR(IF(تنظیمات!$C$11="سالانه",AJ81,AI81),"")</f>
        <v>0</v>
      </c>
      <c r="AO81" s="31"/>
      <c r="AP81" s="41" t="str">
        <f t="shared" ca="1" si="6"/>
        <v/>
      </c>
      <c r="AQ81" s="42" t="str">
        <f t="shared" ca="1" si="7"/>
        <v/>
      </c>
      <c r="AR81" s="87" t="str">
        <f t="shared" ca="1" si="8"/>
        <v>خرداد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 t="str">
        <f>IFERROR(VLOOKUP($B82,'لیست پرسنل'!$B$2:$K$21,4,0)*F82,"")</f>
        <v/>
      </c>
      <c r="L82" s="6" t="str">
        <f>IFERROR(IF(VLOOKUP($B82,'لیست پرسنل'!$B$2:$K$21,7,0)="بله",F82*تنظیمات!$C$6,0),"")</f>
        <v/>
      </c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>
        <f t="shared" ca="1" si="5"/>
        <v>0</v>
      </c>
      <c r="AK82" s="86" t="str">
        <f ca="1">IFERROR(AH82+اردیبهشت!AK82,"")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اردیبهشت!AL82</f>
        <v/>
      </c>
      <c r="AN82" s="41">
        <f ca="1">IFERROR(IF(تنظیمات!$C$11="سالانه",AJ82,AI82),"")</f>
        <v>0</v>
      </c>
      <c r="AO82" s="31"/>
      <c r="AP82" s="41" t="str">
        <f t="shared" ca="1" si="6"/>
        <v/>
      </c>
      <c r="AQ82" s="42" t="str">
        <f t="shared" ca="1" si="7"/>
        <v/>
      </c>
      <c r="AR82" s="87" t="str">
        <f t="shared" ca="1" si="8"/>
        <v>خرداد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 t="str">
        <f>IFERROR(VLOOKUP($B83,'لیست پرسنل'!$B$2:$K$21,4,0)*F83,"")</f>
        <v/>
      </c>
      <c r="L83" s="6" t="str">
        <f>IFERROR(IF(VLOOKUP($B83,'لیست پرسنل'!$B$2:$K$21,7,0)="بله",F83*تنظیمات!$C$6,0),"")</f>
        <v/>
      </c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>
        <f t="shared" ca="1" si="5"/>
        <v>0</v>
      </c>
      <c r="AK83" s="86" t="str">
        <f ca="1">IFERROR(AH83+اردیبهشت!AK83,"")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اردیبهشت!AL83</f>
        <v/>
      </c>
      <c r="AN83" s="41">
        <f ca="1">IFERROR(IF(تنظیمات!$C$11="سالانه",AJ83,AI83),"")</f>
        <v>0</v>
      </c>
      <c r="AO83" s="31"/>
      <c r="AP83" s="41" t="str">
        <f t="shared" ca="1" si="6"/>
        <v/>
      </c>
      <c r="AQ83" s="42" t="str">
        <f t="shared" ca="1" si="7"/>
        <v/>
      </c>
      <c r="AR83" s="87" t="str">
        <f t="shared" ca="1" si="8"/>
        <v>خرداد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 t="str">
        <f>IFERROR(VLOOKUP($B84,'لیست پرسنل'!$B$2:$K$21,4,0)*F84,"")</f>
        <v/>
      </c>
      <c r="L84" s="6" t="str">
        <f>IFERROR(IF(VLOOKUP($B84,'لیست پرسنل'!$B$2:$K$21,7,0)="بله",F84*تنظیمات!$C$6,0),"")</f>
        <v/>
      </c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>
        <f t="shared" ca="1" si="5"/>
        <v>0</v>
      </c>
      <c r="AK84" s="86" t="str">
        <f ca="1">IFERROR(AH84+اردیبهشت!AK84,"")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اردیبهشت!AL84</f>
        <v/>
      </c>
      <c r="AN84" s="41">
        <f ca="1">IFERROR(IF(تنظیمات!$C$11="سالانه",AJ84,AI84),"")</f>
        <v>0</v>
      </c>
      <c r="AO84" s="31"/>
      <c r="AP84" s="41" t="str">
        <f t="shared" ca="1" si="6"/>
        <v/>
      </c>
      <c r="AQ84" s="42" t="str">
        <f t="shared" ca="1" si="7"/>
        <v/>
      </c>
      <c r="AR84" s="87" t="str">
        <f t="shared" ca="1" si="8"/>
        <v>خرداد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 t="str">
        <f>IFERROR(VLOOKUP($B85,'لیست پرسنل'!$B$2:$K$21,4,0)*F85,"")</f>
        <v/>
      </c>
      <c r="L85" s="6" t="str">
        <f>IFERROR(IF(VLOOKUP($B85,'لیست پرسنل'!$B$2:$K$21,7,0)="بله",F85*تنظیمات!$C$6,0),"")</f>
        <v/>
      </c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>
        <f t="shared" ca="1" si="5"/>
        <v>0</v>
      </c>
      <c r="AK85" s="86" t="str">
        <f ca="1">IFERROR(AH85+اردیبهشت!AK85,"")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اردیبهشت!AL85</f>
        <v/>
      </c>
      <c r="AN85" s="41">
        <f ca="1">IFERROR(IF(تنظیمات!$C$11="سالانه",AJ85,AI85),"")</f>
        <v>0</v>
      </c>
      <c r="AO85" s="31"/>
      <c r="AP85" s="41" t="str">
        <f t="shared" ca="1" si="6"/>
        <v/>
      </c>
      <c r="AQ85" s="42" t="str">
        <f t="shared" ca="1" si="7"/>
        <v/>
      </c>
      <c r="AR85" s="87" t="str">
        <f t="shared" ca="1" si="8"/>
        <v>خرداد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 t="str">
        <f>IFERROR(VLOOKUP($B86,'لیست پرسنل'!$B$2:$K$21,4,0)*F86,"")</f>
        <v/>
      </c>
      <c r="L86" s="6" t="str">
        <f>IFERROR(IF(VLOOKUP($B86,'لیست پرسنل'!$B$2:$K$21,7,0)="بله",F86*تنظیمات!$C$6,0),"")</f>
        <v/>
      </c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>
        <f t="shared" ref="AJ86:AJ101" ca="1" si="9">IFERROR(IF(AL86&gt;AM86,AL86-AM86,0),"")</f>
        <v>0</v>
      </c>
      <c r="AK86" s="86" t="str">
        <f ca="1">IFERROR(AH86+اردیبهشت!AK86,"")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اردیبهشت!AL86</f>
        <v/>
      </c>
      <c r="AN86" s="41">
        <f ca="1">IFERROR(IF(تنظیمات!$C$11="سالانه",AJ86,AI86),"")</f>
        <v>0</v>
      </c>
      <c r="AO86" s="31"/>
      <c r="AP86" s="41" t="str">
        <f t="shared" ca="1" si="6"/>
        <v/>
      </c>
      <c r="AQ86" s="42" t="str">
        <f t="shared" ca="1" si="7"/>
        <v/>
      </c>
      <c r="AR86" s="87" t="str">
        <f t="shared" ca="1" si="8"/>
        <v>خرداد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 t="str">
        <f>IFERROR(VLOOKUP($B87,'لیست پرسنل'!$B$2:$K$21,4,0)*F87,"")</f>
        <v/>
      </c>
      <c r="L87" s="6" t="str">
        <f>IFERROR(IF(VLOOKUP($B87,'لیست پرسنل'!$B$2:$K$21,7,0)="بله",F87*تنظیمات!$C$6,0),"")</f>
        <v/>
      </c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>
        <f t="shared" ca="1" si="9"/>
        <v>0</v>
      </c>
      <c r="AK87" s="86" t="str">
        <f ca="1">IFERROR(AH87+اردیبهشت!AK87,"")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اردیبهشت!AL87</f>
        <v/>
      </c>
      <c r="AN87" s="41">
        <f ca="1">IFERROR(IF(تنظیمات!$C$11="سالانه",AJ87,AI87),"")</f>
        <v>0</v>
      </c>
      <c r="AO87" s="31"/>
      <c r="AP87" s="41" t="str">
        <f t="shared" ca="1" si="6"/>
        <v/>
      </c>
      <c r="AQ87" s="42" t="str">
        <f t="shared" ca="1" si="7"/>
        <v/>
      </c>
      <c r="AR87" s="87" t="str">
        <f t="shared" ca="1" si="8"/>
        <v>خرداد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 t="str">
        <f>IFERROR(VLOOKUP($B88,'لیست پرسنل'!$B$2:$K$21,4,0)*F88,"")</f>
        <v/>
      </c>
      <c r="L88" s="6" t="str">
        <f>IFERROR(IF(VLOOKUP($B88,'لیست پرسنل'!$B$2:$K$21,7,0)="بله",F88*تنظیمات!$C$6,0),"")</f>
        <v/>
      </c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>
        <f t="shared" ca="1" si="9"/>
        <v>0</v>
      </c>
      <c r="AK88" s="86" t="str">
        <f ca="1">IFERROR(AH88+اردیبهشت!AK88,"")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اردیبهشت!AL88</f>
        <v/>
      </c>
      <c r="AN88" s="41">
        <f ca="1">IFERROR(IF(تنظیمات!$C$11="سالانه",AJ88,AI88),"")</f>
        <v>0</v>
      </c>
      <c r="AO88" s="31"/>
      <c r="AP88" s="41" t="str">
        <f t="shared" ca="1" si="6"/>
        <v/>
      </c>
      <c r="AQ88" s="42" t="str">
        <f t="shared" ca="1" si="7"/>
        <v/>
      </c>
      <c r="AR88" s="87" t="str">
        <f t="shared" ca="1" si="8"/>
        <v>خرداد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 t="str">
        <f>IFERROR(VLOOKUP($B89,'لیست پرسنل'!$B$2:$K$21,4,0)*F89,"")</f>
        <v/>
      </c>
      <c r="L89" s="6" t="str">
        <f>IFERROR(IF(VLOOKUP($B89,'لیست پرسنل'!$B$2:$K$21,7,0)="بله",F89*تنظیمات!$C$6,0),"")</f>
        <v/>
      </c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>
        <f t="shared" ca="1" si="9"/>
        <v>0</v>
      </c>
      <c r="AK89" s="86" t="str">
        <f ca="1">IFERROR(AH89+اردیبهشت!AK89,"")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اردیبهشت!AL89</f>
        <v/>
      </c>
      <c r="AN89" s="41">
        <f ca="1">IFERROR(IF(تنظیمات!$C$11="سالانه",AJ89,AI89),"")</f>
        <v>0</v>
      </c>
      <c r="AO89" s="31"/>
      <c r="AP89" s="41" t="str">
        <f t="shared" ca="1" si="6"/>
        <v/>
      </c>
      <c r="AQ89" s="42" t="str">
        <f t="shared" ca="1" si="7"/>
        <v/>
      </c>
      <c r="AR89" s="87" t="str">
        <f t="shared" ca="1" si="8"/>
        <v>خرداد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 t="str">
        <f>IFERROR(VLOOKUP($B90,'لیست پرسنل'!$B$2:$K$21,4,0)*F90,"")</f>
        <v/>
      </c>
      <c r="L90" s="6" t="str">
        <f>IFERROR(IF(VLOOKUP($B90,'لیست پرسنل'!$B$2:$K$21,7,0)="بله",F90*تنظیمات!$C$6,0),"")</f>
        <v/>
      </c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>
        <f t="shared" ca="1" si="9"/>
        <v>0</v>
      </c>
      <c r="AK90" s="86" t="str">
        <f ca="1">IFERROR(AH90+اردیبهشت!AK90,"")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اردیبهشت!AL90</f>
        <v/>
      </c>
      <c r="AN90" s="41">
        <f ca="1">IFERROR(IF(تنظیمات!$C$11="سالانه",AJ90,AI90),"")</f>
        <v>0</v>
      </c>
      <c r="AO90" s="31"/>
      <c r="AP90" s="41" t="str">
        <f t="shared" ca="1" si="6"/>
        <v/>
      </c>
      <c r="AQ90" s="42" t="str">
        <f t="shared" ca="1" si="7"/>
        <v/>
      </c>
      <c r="AR90" s="87" t="str">
        <f t="shared" ca="1" si="8"/>
        <v>خرداد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 t="str">
        <f>IFERROR(VLOOKUP($B91,'لیست پرسنل'!$B$2:$K$21,4,0)*F91,"")</f>
        <v/>
      </c>
      <c r="L91" s="6" t="str">
        <f>IFERROR(IF(VLOOKUP($B91,'لیست پرسنل'!$B$2:$K$21,7,0)="بله",F91*تنظیمات!$C$6,0),"")</f>
        <v/>
      </c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>
        <f t="shared" ca="1" si="9"/>
        <v>0</v>
      </c>
      <c r="AK91" s="86" t="str">
        <f ca="1">IFERROR(AH91+اردیبهشت!AK91,"")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اردیبهشت!AL91</f>
        <v/>
      </c>
      <c r="AN91" s="41">
        <f ca="1">IFERROR(IF(تنظیمات!$C$11="سالانه",AJ91,AI91),"")</f>
        <v>0</v>
      </c>
      <c r="AO91" s="31"/>
      <c r="AP91" s="41" t="str">
        <f t="shared" ca="1" si="6"/>
        <v/>
      </c>
      <c r="AQ91" s="42" t="str">
        <f t="shared" ca="1" si="7"/>
        <v/>
      </c>
      <c r="AR91" s="87" t="str">
        <f t="shared" ca="1" si="8"/>
        <v>خرداد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 t="str">
        <f>IFERROR(VLOOKUP($B92,'لیست پرسنل'!$B$2:$K$21,4,0)*F92,"")</f>
        <v/>
      </c>
      <c r="L92" s="6" t="str">
        <f>IFERROR(IF(VLOOKUP($B92,'لیست پرسنل'!$B$2:$K$21,7,0)="بله",F92*تنظیمات!$C$6,0),"")</f>
        <v/>
      </c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>
        <f t="shared" ca="1" si="9"/>
        <v>0</v>
      </c>
      <c r="AK92" s="86" t="str">
        <f ca="1">IFERROR(AH92+اردیبهشت!AK92,"")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اردیبهشت!AL92</f>
        <v/>
      </c>
      <c r="AN92" s="41">
        <f ca="1">IFERROR(IF(تنظیمات!$C$11="سالانه",AJ92,AI92),"")</f>
        <v>0</v>
      </c>
      <c r="AO92" s="31"/>
      <c r="AP92" s="41" t="str">
        <f t="shared" ca="1" si="6"/>
        <v/>
      </c>
      <c r="AQ92" s="42" t="str">
        <f t="shared" ca="1" si="7"/>
        <v/>
      </c>
      <c r="AR92" s="87" t="str">
        <f t="shared" ca="1" si="8"/>
        <v>خرداد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 t="str">
        <f>IFERROR(VLOOKUP($B93,'لیست پرسنل'!$B$2:$K$21,4,0)*F93,"")</f>
        <v/>
      </c>
      <c r="L93" s="6" t="str">
        <f>IFERROR(IF(VLOOKUP($B93,'لیست پرسنل'!$B$2:$K$21,7,0)="بله",F93*تنظیمات!$C$6,0),"")</f>
        <v/>
      </c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>
        <f t="shared" ca="1" si="9"/>
        <v>0</v>
      </c>
      <c r="AK93" s="86" t="str">
        <f ca="1">IFERROR(AH93+اردیبهشت!AK93,"")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اردیبهشت!AL93</f>
        <v/>
      </c>
      <c r="AN93" s="41">
        <f ca="1">IFERROR(IF(تنظیمات!$C$11="سالانه",AJ93,AI93),"")</f>
        <v>0</v>
      </c>
      <c r="AO93" s="31"/>
      <c r="AP93" s="41" t="str">
        <f t="shared" ca="1" si="6"/>
        <v/>
      </c>
      <c r="AQ93" s="42" t="str">
        <f t="shared" ca="1" si="7"/>
        <v/>
      </c>
      <c r="AR93" s="87" t="str">
        <f t="shared" ca="1" si="8"/>
        <v>خرداد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 t="str">
        <f>IFERROR(VLOOKUP($B94,'لیست پرسنل'!$B$2:$K$21,4,0)*F94,"")</f>
        <v/>
      </c>
      <c r="L94" s="6" t="str">
        <f>IFERROR(IF(VLOOKUP($B94,'لیست پرسنل'!$B$2:$K$21,7,0)="بله",F94*تنظیمات!$C$6,0),"")</f>
        <v/>
      </c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>
        <f t="shared" ca="1" si="9"/>
        <v>0</v>
      </c>
      <c r="AK94" s="86" t="str">
        <f ca="1">IFERROR(AH94+اردیبهشت!AK94,"")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اردیبهشت!AL94</f>
        <v/>
      </c>
      <c r="AN94" s="41">
        <f ca="1">IFERROR(IF(تنظیمات!$C$11="سالانه",AJ94,AI94),"")</f>
        <v>0</v>
      </c>
      <c r="AO94" s="31"/>
      <c r="AP94" s="41" t="str">
        <f t="shared" ca="1" si="6"/>
        <v/>
      </c>
      <c r="AQ94" s="42" t="str">
        <f t="shared" ca="1" si="7"/>
        <v/>
      </c>
      <c r="AR94" s="87" t="str">
        <f t="shared" ca="1" si="8"/>
        <v>خرداد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 t="str">
        <f>IFERROR(VLOOKUP($B95,'لیست پرسنل'!$B$2:$K$21,4,0)*F95,"")</f>
        <v/>
      </c>
      <c r="L95" s="6" t="str">
        <f>IFERROR(IF(VLOOKUP($B95,'لیست پرسنل'!$B$2:$K$21,7,0)="بله",F95*تنظیمات!$C$6,0),"")</f>
        <v/>
      </c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>
        <f t="shared" ca="1" si="9"/>
        <v>0</v>
      </c>
      <c r="AK95" s="86" t="str">
        <f ca="1">IFERROR(AH95+اردیبهشت!AK95,"")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اردیبهشت!AL95</f>
        <v/>
      </c>
      <c r="AN95" s="41">
        <f ca="1">IFERROR(IF(تنظیمات!$C$11="سالانه",AJ95,AI95),"")</f>
        <v>0</v>
      </c>
      <c r="AO95" s="31"/>
      <c r="AP95" s="41" t="str">
        <f t="shared" ca="1" si="6"/>
        <v/>
      </c>
      <c r="AQ95" s="42" t="str">
        <f t="shared" ca="1" si="7"/>
        <v/>
      </c>
      <c r="AR95" s="87" t="str">
        <f t="shared" ca="1" si="8"/>
        <v>خرداد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 t="str">
        <f>IFERROR(VLOOKUP($B96,'لیست پرسنل'!$B$2:$K$21,4,0)*F96,"")</f>
        <v/>
      </c>
      <c r="L96" s="6" t="str">
        <f>IFERROR(IF(VLOOKUP($B96,'لیست پرسنل'!$B$2:$K$21,7,0)="بله",F96*تنظیمات!$C$6,0),"")</f>
        <v/>
      </c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>
        <f t="shared" ca="1" si="9"/>
        <v>0</v>
      </c>
      <c r="AK96" s="86" t="str">
        <f ca="1">IFERROR(AH96+اردیبهشت!AK96,"")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اردیبهشت!AL96</f>
        <v/>
      </c>
      <c r="AN96" s="41">
        <f ca="1">IFERROR(IF(تنظیمات!$C$11="سالانه",AJ96,AI96),"")</f>
        <v>0</v>
      </c>
      <c r="AO96" s="31"/>
      <c r="AP96" s="41" t="str">
        <f t="shared" ca="1" si="6"/>
        <v/>
      </c>
      <c r="AQ96" s="42" t="str">
        <f t="shared" ca="1" si="7"/>
        <v/>
      </c>
      <c r="AR96" s="87" t="str">
        <f t="shared" ca="1" si="8"/>
        <v>خرداد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 t="str">
        <f>IFERROR(VLOOKUP($B97,'لیست پرسنل'!$B$2:$K$21,4,0)*F97,"")</f>
        <v/>
      </c>
      <c r="L97" s="6" t="str">
        <f>IFERROR(IF(VLOOKUP($B97,'لیست پرسنل'!$B$2:$K$21,7,0)="بله",F97*تنظیمات!$C$6,0),"")</f>
        <v/>
      </c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>
        <f t="shared" ca="1" si="9"/>
        <v>0</v>
      </c>
      <c r="AK97" s="86" t="str">
        <f ca="1">IFERROR(AH97+اردیبهشت!AK97,"")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اردیبهشت!AL97</f>
        <v/>
      </c>
      <c r="AN97" s="41">
        <f ca="1">IFERROR(IF(تنظیمات!$C$11="سالانه",AJ97,AI97),"")</f>
        <v>0</v>
      </c>
      <c r="AO97" s="31"/>
      <c r="AP97" s="41" t="str">
        <f t="shared" ca="1" si="6"/>
        <v/>
      </c>
      <c r="AQ97" s="42" t="str">
        <f t="shared" ca="1" si="7"/>
        <v/>
      </c>
      <c r="AR97" s="87" t="str">
        <f t="shared" ca="1" si="8"/>
        <v>خرداد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 t="str">
        <f>IFERROR(VLOOKUP($B98,'لیست پرسنل'!$B$2:$K$21,4,0)*F98,"")</f>
        <v/>
      </c>
      <c r="L98" s="6" t="str">
        <f>IFERROR(IF(VLOOKUP($B98,'لیست پرسنل'!$B$2:$K$21,7,0)="بله",F98*تنظیمات!$C$6,0),"")</f>
        <v/>
      </c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>
        <f t="shared" ca="1" si="9"/>
        <v>0</v>
      </c>
      <c r="AK98" s="86" t="str">
        <f ca="1">IFERROR(AH98+اردیبهشت!AK98,"")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اردیبهشت!AL98</f>
        <v/>
      </c>
      <c r="AN98" s="41">
        <f ca="1">IFERROR(IF(تنظیمات!$C$11="سالانه",AJ98,AI98),"")</f>
        <v>0</v>
      </c>
      <c r="AO98" s="31"/>
      <c r="AP98" s="41" t="str">
        <f t="shared" ca="1" si="6"/>
        <v/>
      </c>
      <c r="AQ98" s="42" t="str">
        <f t="shared" ca="1" si="7"/>
        <v/>
      </c>
      <c r="AR98" s="87" t="str">
        <f t="shared" ca="1" si="8"/>
        <v>خرداد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 t="str">
        <f>IFERROR(VLOOKUP($B99,'لیست پرسنل'!$B$2:$K$21,4,0)*F99,"")</f>
        <v/>
      </c>
      <c r="L99" s="6" t="str">
        <f>IFERROR(IF(VLOOKUP($B99,'لیست پرسنل'!$B$2:$K$21,7,0)="بله",F99*تنظیمات!$C$6,0),"")</f>
        <v/>
      </c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>
        <f t="shared" ca="1" si="9"/>
        <v>0</v>
      </c>
      <c r="AK99" s="86" t="str">
        <f ca="1">IFERROR(AH99+اردیبهشت!AK99,"")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اردیبهشت!AL99</f>
        <v/>
      </c>
      <c r="AN99" s="41">
        <f ca="1">IFERROR(IF(تنظیمات!$C$11="سالانه",AJ99,AI99),"")</f>
        <v>0</v>
      </c>
      <c r="AO99" s="31"/>
      <c r="AP99" s="41" t="str">
        <f t="shared" ca="1" si="6"/>
        <v/>
      </c>
      <c r="AQ99" s="42" t="str">
        <f t="shared" ca="1" si="7"/>
        <v/>
      </c>
      <c r="AR99" s="87" t="str">
        <f t="shared" ca="1" si="8"/>
        <v>خرداد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 t="str">
        <f>IFERROR(VLOOKUP($B100,'لیست پرسنل'!$B$2:$K$21,4,0)*F100,"")</f>
        <v/>
      </c>
      <c r="L100" s="6" t="str">
        <f>IFERROR(IF(VLOOKUP($B100,'لیست پرسنل'!$B$2:$K$21,7,0)="بله",F100*تنظیمات!$C$6,0),"")</f>
        <v/>
      </c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>
        <f t="shared" ca="1" si="9"/>
        <v>0</v>
      </c>
      <c r="AK100" s="86" t="str">
        <f ca="1">IFERROR(AH100+اردیبهشت!AK100,"")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اردیبهشت!AL100</f>
        <v/>
      </c>
      <c r="AN100" s="41">
        <f ca="1">IFERROR(IF(تنظیمات!$C$11="سالانه",AJ100,AI100),"")</f>
        <v>0</v>
      </c>
      <c r="AO100" s="31"/>
      <c r="AP100" s="41" t="str">
        <f t="shared" ca="1" si="6"/>
        <v/>
      </c>
      <c r="AQ100" s="42" t="str">
        <f t="shared" ca="1" si="7"/>
        <v/>
      </c>
      <c r="AR100" s="87" t="str">
        <f t="shared" ca="1" si="8"/>
        <v>خرداد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))))),"")</f>
        <v/>
      </c>
      <c r="AJ101" s="40">
        <f t="shared" ca="1" si="9"/>
        <v>0</v>
      </c>
      <c r="AK101" s="86" t="str">
        <f ca="1">IFERROR(AH101+اردیبهشت!AK101,"")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اردیبهشت!AL101</f>
        <v/>
      </c>
      <c r="AN101" s="41">
        <f>IFERROR(IF(AS101&gt;AT101,AS101-AT101,0),"")</f>
        <v>0</v>
      </c>
      <c r="AO101" s="31"/>
      <c r="AP101" s="41" t="str">
        <f t="shared" ca="1" si="6"/>
        <v/>
      </c>
      <c r="AQ101" s="42" t="str">
        <f t="shared" ca="1" si="7"/>
        <v/>
      </c>
      <c r="AR101" s="87" t="str">
        <f t="shared" ca="1" si="8"/>
        <v>خرداد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10">SUM(L2:L101)</f>
        <v>0</v>
      </c>
      <c r="M102" s="92">
        <f t="shared" ref="M102:O102" ca="1" si="11">SUM(M2:M101)</f>
        <v>0</v>
      </c>
      <c r="N102" s="92">
        <f t="shared" ca="1" si="11"/>
        <v>0</v>
      </c>
      <c r="O102" s="92">
        <f t="shared" ca="1" si="11"/>
        <v>0</v>
      </c>
      <c r="P102" s="93">
        <f t="shared" ref="P102:S102" si="12">SUM(P2:P101)</f>
        <v>0</v>
      </c>
      <c r="Q102" s="93">
        <f t="shared" si="12"/>
        <v>0</v>
      </c>
      <c r="R102" s="93">
        <f t="shared" si="12"/>
        <v>0</v>
      </c>
      <c r="S102" s="93">
        <f t="shared" si="12"/>
        <v>0</v>
      </c>
      <c r="T102" s="93">
        <f t="shared" si="10"/>
        <v>0</v>
      </c>
      <c r="U102" s="93">
        <f t="shared" ref="U102:X102" si="13">SUM(U2:U101)</f>
        <v>0</v>
      </c>
      <c r="V102" s="93">
        <f t="shared" si="13"/>
        <v>0</v>
      </c>
      <c r="W102" s="93">
        <f t="shared" si="13"/>
        <v>0</v>
      </c>
      <c r="X102" s="93">
        <f t="shared" si="13"/>
        <v>0</v>
      </c>
      <c r="Y102" s="93">
        <f t="shared" si="10"/>
        <v>0</v>
      </c>
      <c r="Z102" s="93">
        <f ca="1">SUM(Z2:Z101)</f>
        <v>0</v>
      </c>
      <c r="AA102" s="93">
        <f t="shared" ref="AA102:AH102" ca="1" si="14">SUM(AA2:AA101)</f>
        <v>0</v>
      </c>
      <c r="AB102" s="93">
        <f t="shared" ca="1" si="14"/>
        <v>0</v>
      </c>
      <c r="AC102" s="93">
        <f t="shared" ca="1" si="14"/>
        <v>0</v>
      </c>
      <c r="AD102" s="93">
        <f t="shared" ca="1" si="14"/>
        <v>0</v>
      </c>
      <c r="AE102" s="93">
        <f t="shared" ca="1" si="14"/>
        <v>0</v>
      </c>
      <c r="AF102" s="93">
        <f t="shared" ca="1" si="14"/>
        <v>0</v>
      </c>
      <c r="AG102" s="93">
        <f t="shared" ca="1" si="14"/>
        <v>0</v>
      </c>
      <c r="AH102" s="92">
        <f t="shared" ca="1" si="14"/>
        <v>0</v>
      </c>
      <c r="AI102" s="92">
        <f t="shared" ca="1" si="10"/>
        <v>0</v>
      </c>
      <c r="AJ102" s="92">
        <f t="shared" ca="1" si="10"/>
        <v>0</v>
      </c>
      <c r="AK102" s="92">
        <f t="shared" ca="1" si="10"/>
        <v>0</v>
      </c>
      <c r="AL102" s="92">
        <f t="shared" ca="1" si="10"/>
        <v>0</v>
      </c>
      <c r="AM102" s="92">
        <f t="shared" ca="1" si="10"/>
        <v>0</v>
      </c>
      <c r="AN102" s="93">
        <f t="shared" ca="1" si="10"/>
        <v>0</v>
      </c>
      <c r="AO102" s="93">
        <f t="shared" si="10"/>
        <v>0</v>
      </c>
      <c r="AP102" s="93">
        <f t="shared" ca="1" si="10"/>
        <v>0</v>
      </c>
      <c r="AQ102" s="93">
        <f t="shared" ca="1" si="10"/>
        <v>0</v>
      </c>
      <c r="AR102" s="78"/>
      <c r="AS102" s="78"/>
      <c r="AT102" s="78"/>
      <c r="AU102" s="78"/>
    </row>
  </sheetData>
  <sheetProtection algorithmName="SHA-512" hashValue="9IpxyaRes+svh9clIaETcG6cAUlmCNgvFG5sGQ4HGAcXmWnEM2jZHjocjJQ0caQOyeNTDlIU3RAc9VbASSloIQ==" saltValue="W/RizPh/LbDgALYwDwm9jA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93C223D2-C926-446A-8F27-96C69C225B0E}">
      <formula1>0</formula1>
      <formula2>500</formula2>
    </dataValidation>
    <dataValidation type="whole" allowBlank="1" showInputMessage="1" showErrorMessage="1" sqref="I2:I101" xr:uid="{6F11AA08-E250-4F02-9EA4-9AA3EFD5AFF2}">
      <formula1>0</formula1>
      <formula2>30</formula2>
    </dataValidation>
    <dataValidation type="whole" allowBlank="1" showInputMessage="1" showErrorMessage="1" sqref="J2:J101" xr:uid="{F5B57474-5EBF-403C-8231-0543724768FD}">
      <formula1>0</formula1>
      <formula2>248</formula2>
    </dataValidation>
    <dataValidation type="whole" allowBlank="1" showInputMessage="1" showErrorMessage="1" sqref="F2:F101" xr:uid="{75683AD1-274F-4911-8FD2-30E2718EC81A}">
      <formula1>0</formula1>
      <formula2>31</formula2>
    </dataValidation>
    <dataValidation type="whole" allowBlank="1" showInputMessage="1" showErrorMessage="1" sqref="G2:G101" xr:uid="{E49B9DE6-9CB8-4522-81ED-11DFB2833C4E}">
      <formula1>0</formula1>
      <formula2>240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831D19-2C60-4014-B56F-BCF72E58AEA7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790C4-DE52-4807-AAB4-2CC61ECC0A1F}">
  <dimension ref="A1:AU102"/>
  <sheetViews>
    <sheetView rightToLeft="1" zoomScaleNormal="100" workbookViewId="0">
      <pane xSplit="8" ySplit="6" topLeftCell="I7" activePane="bottomRight" state="frozen"/>
      <selection activeCell="E21" sqref="E21"/>
      <selection pane="topRight" activeCell="E21" sqref="E21"/>
      <selection pane="bottomLeft" activeCell="E21" sqref="E2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تیر</v>
      </c>
      <c r="AT1" s="38">
        <f ca="1">VLOOKUP(AS1,تنظیمات!J10:K21,2,0)</f>
        <v>4</v>
      </c>
      <c r="AU1" s="38">
        <f ca="1">VLOOKUP(AT1,تنظیمات!K10:L21,2,0)</f>
        <v>31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IFERROR(AH2+خرداد!AK2,"")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خرداد!AL2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تیر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IFERROR(AH3+خرداد!AK3,"")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خرداد!AL3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تیر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IFERROR(AH4+خرداد!AK4,"")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خرداد!AL4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تیر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IFERROR(AH5+خرداد!AK5,"")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خرداد!AL5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تیر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IFERROR(AH6+خرداد!AK6,"")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خرداد!AL6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تیر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IFERROR(AH7+خرداد!AK7,"")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خرداد!AL7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تیر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IFERROR(AH8+خرداد!AK8,"")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خرداد!AL8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تیر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IFERROR(AH9+خرداد!AK9,"")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خرداد!AL9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تیر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IFERROR(AH10+خرداد!AK10,"")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خرداد!AL10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تیر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IFERROR(AH11+خرداد!AK11,"")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خرداد!AL11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تیر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IFERROR(AH12+خرداد!AK12,"")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خرداد!AL12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تیر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IFERROR(AH13+خرداد!AK13,"")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خرداد!AL13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تیر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IFERROR(AH14+خرداد!AK14,"")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خرداد!AL14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تیر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IFERROR(AH15+خرداد!AK15,"")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خرداد!AL15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تیر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IFERROR(AH16+خرداد!AK16,"")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خرداد!AL16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تیر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IFERROR(AH17+خرداد!AK17,"")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خرداد!AL17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تیر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IFERROR(AH18+خرداد!AK18,"")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خرداد!AL18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تیر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IFERROR(AH19+خرداد!AK19,"")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خرداد!AL19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تیر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IFERROR(AH20+خرداد!AK20,"")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خرداد!AL20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تیر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IFERROR(AH21+خرداد!AK21,"")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خرداد!AL21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تیر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IFERROR(AH22+خرداد!AK22,"")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خرداد!AL22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تیر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IFERROR(AH23+خرداد!AK23,"")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خرداد!AL23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تیر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IFERROR(AH24+خرداد!AK24,"")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خرداد!AL24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تیر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IFERROR(AH25+خرداد!AK25,"")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خرداد!AL25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تیر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IFERROR(AH26+خرداد!AK26,"")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خرداد!AL26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تیر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IFERROR(AH27+خرداد!AK27,"")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خرداد!AL27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تیر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IFERROR(AH28+خرداد!AK28,"")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خرداد!AL28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تیر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IFERROR(AH29+خرداد!AK29,"")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خرداد!AL29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تیر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IFERROR(AH30+خرداد!AK30,"")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خرداد!AL30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تیر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IFERROR(AH31+خرداد!AK31,"")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خرداد!AL31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تیر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IFERROR(AH32+خرداد!AK32,"")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خرداد!AL32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تیر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IFERROR(AH33+خرداد!AK33,"")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خرداد!AL33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تیر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IFERROR(AH34+خرداد!AK34,"")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خرداد!AL34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تیر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IFERROR(AH35+خرداد!AK35,"")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خرداد!AL35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تیر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IFERROR(AH36+خرداد!AK36,"")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خرداد!AL36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تیر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IFERROR(AH37+خرداد!AK37,"")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خرداد!AL37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تیر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IFERROR(AH38+خرداد!AK38,"")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خرداد!AL38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تیر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IFERROR(AH39+خرداد!AK39,"")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خرداد!AL39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تیر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IFERROR(AH40+خرداد!AK40,"")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خرداد!AL40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تیر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IFERROR(AH41+خرداد!AK41,"")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خرداد!AL41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تیر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IFERROR(AH42+خرداد!AK42,"")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خرداد!AL42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تیر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IFERROR(AH43+خرداد!AK43,"")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خرداد!AL43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تیر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IFERROR(AH44+خرداد!AK44,"")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خرداد!AL44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تیر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IFERROR(AH45+خرداد!AK45,"")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خرداد!AL45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تیر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IFERROR(AH46+خرداد!AK46,"")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خرداد!AL46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تیر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IFERROR(AH47+خرداد!AK47,"")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خرداد!AL47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تیر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IFERROR(AH48+خرداد!AK48,"")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خرداد!AL48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تیر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IFERROR(AH49+خرداد!AK49,"")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خرداد!AL49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تیر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IFERROR(AH50+خرداد!AK50,"")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خرداد!AL50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تیر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IFERROR(AH51+خرداد!AK51,"")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خرداد!AL51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تیر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IFERROR(AH52+خرداد!AK52,"")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خرداد!AL52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تیر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IFERROR(AH53+خرداد!AK53,"")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خرداد!AL53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تیر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IFERROR(AH54+خرداد!AK54,"")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خرداد!AL54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تیر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IFERROR(AH55+خرداد!AK55,"")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خرداد!AL55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تیر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IFERROR(AH56+خرداد!AK56,"")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خرداد!AL56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تیر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IFERROR(AH57+خرداد!AK57,"")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خرداد!AL57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تیر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IFERROR(AH58+خرداد!AK58,"")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خرداد!AL58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تیر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IFERROR(AH59+خرداد!AK59,"")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خرداد!AL59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تیر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IFERROR(AH60+خرداد!AK60,"")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خرداد!AL60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تیر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IFERROR(AH61+خرداد!AK61,"")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خرداد!AL61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تیر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IFERROR(AH62+خرداد!AK62,"")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خرداد!AL62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تیر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IFERROR(AH63+خرداد!AK63,"")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خرداد!AL63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تیر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IFERROR(AH64+خرداد!AK64,"")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خرداد!AL64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تیر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IFERROR(AH65+خرداد!AK65,"")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خرداد!AL65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تیر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IFERROR(AH66+خرداد!AK66,"")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خرداد!AL66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تیر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IFERROR(AH67+خرداد!AK67,"")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خرداد!AL67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تیر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IFERROR(AH68+خرداد!AK68,"")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خرداد!AL68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تیر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IFERROR(AH69+خرداد!AK69,"")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خرداد!AL69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تیر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IFERROR(AH70+خرداد!AK70,"")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خرداد!AL70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تیر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IFERROR(AH71+خرداد!AK71,"")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خرداد!AL71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تیر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IFERROR(AH72+خرداد!AK72,"")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خرداد!AL72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تیر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IFERROR(AH73+خرداد!AK73,"")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خرداد!AL73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تیر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IFERROR(AH74+خرداد!AK74,"")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خرداد!AL74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تیر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IFERROR(AH75+خرداد!AK75,"")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خرداد!AL75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تیر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IFERROR(AH76+خرداد!AK76,"")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خرداد!AL76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تیر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IFERROR(AH77+خرداد!AK77,"")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خرداد!AL77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تیر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IFERROR(AH78+خرداد!AK78,"")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خرداد!AL78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تیر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IFERROR(AH79+خرداد!AK79,"")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خرداد!AL79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تیر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IFERROR(AH80+خرداد!AK80,"")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خرداد!AL80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تیر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IFERROR(AH81+خرداد!AK81,"")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خرداد!AL81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تیر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IFERROR(AH82+خرداد!AK82,"")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خرداد!AL82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تیر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IFERROR(AH83+خرداد!AK83,"")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خرداد!AL83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تیر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IFERROR(AH84+خرداد!AK84,"")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خرداد!AL84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تیر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IFERROR(AH85+خرداد!AK85,"")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خرداد!AL85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تیر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IFERROR(AH86+خرداد!AK86,"")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خرداد!AL86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تیر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IFERROR(AH87+خرداد!AK87,"")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خرداد!AL87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تیر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IFERROR(AH88+خرداد!AK88,"")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خرداد!AL88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تیر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IFERROR(AH89+خرداد!AK89,"")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خرداد!AL89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تیر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IFERROR(AH90+خرداد!AK90,"")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خرداد!AL90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تیر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IFERROR(AH91+خرداد!AK91,"")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خرداد!AL91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تیر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IFERROR(AH92+خرداد!AK92,"")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خرداد!AL92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تیر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IFERROR(AH93+خرداد!AK93,"")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خرداد!AL93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تیر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IFERROR(AH94+خرداد!AK94,"")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خرداد!AL94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تیر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IFERROR(AH95+خرداد!AK95,"")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خرداد!AL95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تیر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IFERROR(AH96+خرداد!AK96,"")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خرداد!AL96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تیر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IFERROR(AH97+خرداد!AK97,"")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خرداد!AL97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تیر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IFERROR(AH98+خرداد!AK98,"")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خرداد!AL98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تیر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IFERROR(AH99+خرداد!AK99,"")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خرداد!AL99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تیر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IFERROR(AH100+خرداد!AK100,"")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خرداد!AL100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تیر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IFERROR(AH101+خرداد!AK101,"")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خرداد!AL101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تیر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erNdp2r4ZQsvNTpj/eCLVJPlEHsD6kcAF5t4kmraywLccE6V71oouuGzhfGThvv8DBjMct0fDC3f81in1EgjvQ==" saltValue="DSDG/x91HH3j4ocMRxExpQ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1033610A-A2A1-47F4-BFD0-D3BB0430722D}">
      <formula1>0</formula1>
      <formula2>500</formula2>
    </dataValidation>
    <dataValidation type="whole" allowBlank="1" showInputMessage="1" showErrorMessage="1" sqref="J2:J101" xr:uid="{DA95A9CA-393D-4066-9745-33CAEBEA13DC}">
      <formula1>0</formula1>
      <formula2>248</formula2>
    </dataValidation>
    <dataValidation type="whole" allowBlank="1" showInputMessage="1" showErrorMessage="1" sqref="I2:I101" xr:uid="{8E399608-D850-4942-BC90-D1C60CE346A9}">
      <formula1>0</formula1>
      <formula2>30</formula2>
    </dataValidation>
    <dataValidation type="whole" allowBlank="1" showInputMessage="1" showErrorMessage="1" sqref="G2:G101" xr:uid="{040DB9D2-3CFE-4B56-AA7E-248F270AAE9E}">
      <formula1>0</formula1>
      <formula2>240</formula2>
    </dataValidation>
    <dataValidation type="whole" allowBlank="1" showInputMessage="1" showErrorMessage="1" sqref="F2:F101" xr:uid="{75D97AC1-7ACC-476E-A2BD-117732170BAC}">
      <formula1>0</formula1>
      <formula2>31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451DCF-B417-4BDF-BE57-35183B7B940B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C5EB-8949-407F-9EB2-D035F3363EEB}">
  <dimension ref="A1:AU102"/>
  <sheetViews>
    <sheetView rightToLeft="1" zoomScaleNormal="100" workbookViewId="0">
      <pane xSplit="8" ySplit="6" topLeftCell="I7" activePane="bottomRight" state="frozen"/>
      <selection activeCell="E21" sqref="E21"/>
      <selection pane="topRight" activeCell="E21" sqref="E21"/>
      <selection pane="bottomLeft" activeCell="E21" sqref="E2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مرداد</v>
      </c>
      <c r="AT1" s="38">
        <f ca="1">VLOOKUP(AS1,تنظیمات!J10:K21,2,0)</f>
        <v>5</v>
      </c>
      <c r="AU1" s="38">
        <f ca="1">VLOOKUP(AT1,تنظیمات!K10:L21,2,0)</f>
        <v>31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IFERROR(AH2+تیر!AK2,"")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تیر!AL2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مرداد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IFERROR(AH3+تیر!AK3,"")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تیر!AL3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مرداد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IFERROR(AH4+تیر!AK4,"")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تیر!AL4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مرداد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IFERROR(AH5+تیر!AK5,"")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تیر!AL5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مرداد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IFERROR(AH6+تیر!AK6,"")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تیر!AL6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مرداد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IFERROR(AH7+تیر!AK7,"")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تیر!AL7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مرداد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IFERROR(AH8+تیر!AK8,"")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تیر!AL8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مرداد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IFERROR(AH9+تیر!AK9,"")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تیر!AL9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مرداد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IFERROR(AH10+تیر!AK10,"")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تیر!AL10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مرداد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IFERROR(AH11+تیر!AK11,"")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تیر!AL11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مرداد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IFERROR(AH12+تیر!AK12,"")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تیر!AL12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مرداد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IFERROR(AH13+تیر!AK13,"")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تیر!AL13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مرداد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IFERROR(AH14+تیر!AK14,"")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تیر!AL14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مرداد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IFERROR(AH15+تیر!AK15,"")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تیر!AL15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مرداد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IFERROR(AH16+تیر!AK16,"")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تیر!AL16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مرداد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IFERROR(AH17+تیر!AK17,"")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تیر!AL17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مرداد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IFERROR(AH18+تیر!AK18,"")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تیر!AL18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مرداد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IFERROR(AH19+تیر!AK19,"")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تیر!AL19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مرداد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IFERROR(AH20+تیر!AK20,"")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تیر!AL20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مرداد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IFERROR(AH21+تیر!AK21,"")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تیر!AL21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مرداد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IFERROR(AH22+تیر!AK22,"")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تیر!AL22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مرداد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IFERROR(AH23+تیر!AK23,"")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تیر!AL23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مرداد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IFERROR(AH24+تیر!AK24,"")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تیر!AL24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مرداد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IFERROR(AH25+تیر!AK25,"")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تیر!AL25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مرداد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IFERROR(AH26+تیر!AK26,"")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تیر!AL26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مرداد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IFERROR(AH27+تیر!AK27,"")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تیر!AL27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مرداد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IFERROR(AH28+تیر!AK28,"")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تیر!AL28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مرداد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IFERROR(AH29+تیر!AK29,"")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تیر!AL29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مرداد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IFERROR(AH30+تیر!AK30,"")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تیر!AL30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مرداد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IFERROR(AH31+تیر!AK31,"")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تیر!AL31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مرداد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IFERROR(AH32+تیر!AK32,"")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تیر!AL32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مرداد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IFERROR(AH33+تیر!AK33,"")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تیر!AL33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مرداد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IFERROR(AH34+تیر!AK34,"")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تیر!AL34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مرداد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IFERROR(AH35+تیر!AK35,"")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تیر!AL35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مرداد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IFERROR(AH36+تیر!AK36,"")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تیر!AL36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مرداد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IFERROR(AH37+تیر!AK37,"")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تیر!AL37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مرداد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IFERROR(AH38+تیر!AK38,"")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تیر!AL38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مرداد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IFERROR(AH39+تیر!AK39,"")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تیر!AL39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مرداد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IFERROR(AH40+تیر!AK40,"")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تیر!AL40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مرداد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IFERROR(AH41+تیر!AK41,"")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تیر!AL41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مرداد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IFERROR(AH42+تیر!AK42,"")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تیر!AL42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مرداد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IFERROR(AH43+تیر!AK43,"")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تیر!AL43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مرداد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IFERROR(AH44+تیر!AK44,"")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تیر!AL44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مرداد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IFERROR(AH45+تیر!AK45,"")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تیر!AL45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مرداد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IFERROR(AH46+تیر!AK46,"")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تیر!AL46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مرداد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IFERROR(AH47+تیر!AK47,"")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تیر!AL47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مرداد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IFERROR(AH48+تیر!AK48,"")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تیر!AL48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مرداد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IFERROR(AH49+تیر!AK49,"")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تیر!AL49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مرداد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IFERROR(AH50+تیر!AK50,"")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تیر!AL50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مرداد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IFERROR(AH51+تیر!AK51,"")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تیر!AL51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مرداد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IFERROR(AH52+تیر!AK52,"")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تیر!AL52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مرداد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IFERROR(AH53+تیر!AK53,"")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تیر!AL53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مرداد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IFERROR(AH54+تیر!AK54,"")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تیر!AL54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مرداد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IFERROR(AH55+تیر!AK55,"")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تیر!AL55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مرداد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IFERROR(AH56+تیر!AK56,"")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تیر!AL56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مرداد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IFERROR(AH57+تیر!AK57,"")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تیر!AL57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مرداد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IFERROR(AH58+تیر!AK58,"")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تیر!AL58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مرداد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IFERROR(AH59+تیر!AK59,"")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تیر!AL59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مرداد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IFERROR(AH60+تیر!AK60,"")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تیر!AL60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مرداد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IFERROR(AH61+تیر!AK61,"")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تیر!AL61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مرداد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IFERROR(AH62+تیر!AK62,"")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تیر!AL62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مرداد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IFERROR(AH63+تیر!AK63,"")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تیر!AL63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مرداد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IFERROR(AH64+تیر!AK64,"")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تیر!AL64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مرداد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IFERROR(AH65+تیر!AK65,"")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تیر!AL65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مرداد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IFERROR(AH66+تیر!AK66,"")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تیر!AL66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مرداد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IFERROR(AH67+تیر!AK67,"")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تیر!AL67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مرداد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IFERROR(AH68+تیر!AK68,"")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تیر!AL68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مرداد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IFERROR(AH69+تیر!AK69,"")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تیر!AL69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مرداد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IFERROR(AH70+تیر!AK70,"")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تیر!AL70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مرداد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IFERROR(AH71+تیر!AK71,"")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تیر!AL71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مرداد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IFERROR(AH72+تیر!AK72,"")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تیر!AL72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مرداد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IFERROR(AH73+تیر!AK73,"")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تیر!AL73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مرداد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IFERROR(AH74+تیر!AK74,"")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تیر!AL74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مرداد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IFERROR(AH75+تیر!AK75,"")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تیر!AL75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مرداد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IFERROR(AH76+تیر!AK76,"")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تیر!AL76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مرداد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IFERROR(AH77+تیر!AK77,"")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تیر!AL77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مرداد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IFERROR(AH78+تیر!AK78,"")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تیر!AL78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مرداد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IFERROR(AH79+تیر!AK79,"")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تیر!AL79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مرداد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IFERROR(AH80+تیر!AK80,"")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تیر!AL80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مرداد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IFERROR(AH81+تیر!AK81,"")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تیر!AL81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مرداد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IFERROR(AH82+تیر!AK82,"")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تیر!AL82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مرداد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IFERROR(AH83+تیر!AK83,"")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تیر!AL83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مرداد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IFERROR(AH84+تیر!AK84,"")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تیر!AL84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مرداد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IFERROR(AH85+تیر!AK85,"")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تیر!AL85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مرداد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IFERROR(AH86+تیر!AK86,"")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تیر!AL86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مرداد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IFERROR(AH87+تیر!AK87,"")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تیر!AL87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مرداد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IFERROR(AH88+تیر!AK88,"")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تیر!AL88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مرداد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IFERROR(AH89+تیر!AK89,"")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تیر!AL89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مرداد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IFERROR(AH90+تیر!AK90,"")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تیر!AL90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مرداد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IFERROR(AH91+تیر!AK91,"")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تیر!AL91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مرداد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IFERROR(AH92+تیر!AK92,"")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تیر!AL92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مرداد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IFERROR(AH93+تیر!AK93,"")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تیر!AL93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مرداد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IFERROR(AH94+تیر!AK94,"")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تیر!AL94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مرداد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IFERROR(AH95+تیر!AK95,"")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تیر!AL95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مرداد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IFERROR(AH96+تیر!AK96,"")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تیر!AL96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مرداد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IFERROR(AH97+تیر!AK97,"")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تیر!AL97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مرداد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IFERROR(AH98+تیر!AK98,"")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تیر!AL98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مرداد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IFERROR(AH99+تیر!AK99,"")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تیر!AL99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مرداد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IFERROR(AH100+تیر!AK100,"")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تیر!AL100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مرداد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IFERROR(AH101+تیر!AK101,"")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تیر!AL101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مرداد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jNSzXzINODlxGFHwGBwqB8ClZG7xuq4GcKpTBcjPQG3n4Ds+WGTnZA7Dt4IOTgJsRXEDQVnmq2KiXaHbKVyaDw==" saltValue="soRbe5cy4HPaT30M9Ufbdw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FDBE58C1-E4D8-4B05-8940-94C82325E441}">
      <formula1>0</formula1>
      <formula2>500</formula2>
    </dataValidation>
    <dataValidation type="whole" allowBlank="1" showInputMessage="1" showErrorMessage="1" sqref="I2:I101" xr:uid="{31351B1A-D46E-419E-82F2-398AE5B6CDE2}">
      <formula1>0</formula1>
      <formula2>30</formula2>
    </dataValidation>
    <dataValidation type="whole" allowBlank="1" showInputMessage="1" showErrorMessage="1" sqref="J2:J101" xr:uid="{8AF888D6-542B-427A-B492-6EA7D1497E62}">
      <formula1>0</formula1>
      <formula2>248</formula2>
    </dataValidation>
    <dataValidation type="whole" allowBlank="1" showInputMessage="1" showErrorMessage="1" sqref="F2:F101" xr:uid="{7F230168-C90D-45C2-85F2-E9F7C70D06DC}">
      <formula1>0</formula1>
      <formula2>31</formula2>
    </dataValidation>
    <dataValidation type="whole" allowBlank="1" showInputMessage="1" showErrorMessage="1" sqref="G2:G101" xr:uid="{89975769-77F5-49FA-AA85-6120176D1342}">
      <formula1>0</formula1>
      <formula2>240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988966-BF70-425C-8906-8FC9C1069D62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77F4-C5A1-4138-A4E1-C97AE2FAA861}">
  <dimension ref="A1:AU102"/>
  <sheetViews>
    <sheetView rightToLeft="1" zoomScaleNormal="100" workbookViewId="0">
      <pane xSplit="8" ySplit="6" topLeftCell="I7" activePane="bottomRight" state="frozen"/>
      <selection activeCell="E21" sqref="E21"/>
      <selection pane="topRight" activeCell="E21" sqref="E21"/>
      <selection pane="bottomLeft" activeCell="E21" sqref="E2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شهریور</v>
      </c>
      <c r="AT1" s="38">
        <f ca="1">VLOOKUP(AS1,تنظیمات!J10:K21,2,0)</f>
        <v>6</v>
      </c>
      <c r="AU1" s="38">
        <f ca="1">VLOOKUP(AT1,تنظیمات!K10:L21,2,0)</f>
        <v>31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IFERROR(AH2+مرداد!AK2,"")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مرداد!AL2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شهریور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IFERROR(AH3+مرداد!AK3,"")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مرداد!AL3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شهریور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IFERROR(AH4+مرداد!AK4,"")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مرداد!AL4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شهریور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IFERROR(AH5+مرداد!AK5,"")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مرداد!AL5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شهریور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IFERROR(AH6+مرداد!AK6,"")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مرداد!AL6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شهریور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IFERROR(AH7+مرداد!AK7,"")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مرداد!AL7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شهریور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IFERROR(AH8+مرداد!AK8,"")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مرداد!AL8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شهریور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IFERROR(AH9+مرداد!AK9,"")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مرداد!AL9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شهریور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IFERROR(AH10+مرداد!AK10,"")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مرداد!AL10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شهریور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IFERROR(AH11+مرداد!AK11,"")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مرداد!AL11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شهریور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IFERROR(AH12+مرداد!AK12,"")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مرداد!AL12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شهریور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IFERROR(AH13+مرداد!AK13,"")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مرداد!AL13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شهریور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IFERROR(AH14+مرداد!AK14,"")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مرداد!AL14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شهریور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IFERROR(AH15+مرداد!AK15,"")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مرداد!AL15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شهریور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IFERROR(AH16+مرداد!AK16,"")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مرداد!AL16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شهریور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IFERROR(AH17+مرداد!AK17,"")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مرداد!AL17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شهریور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IFERROR(AH18+مرداد!AK18,"")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مرداد!AL18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شهریور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IFERROR(AH19+مرداد!AK19,"")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مرداد!AL19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شهریور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IFERROR(AH20+مرداد!AK20,"")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مرداد!AL20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شهریور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IFERROR(AH21+مرداد!AK21,"")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مرداد!AL21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شهریور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IFERROR(AH22+مرداد!AK22,"")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مرداد!AL22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شهریور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IFERROR(AH23+مرداد!AK23,"")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مرداد!AL23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شهریور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IFERROR(AH24+مرداد!AK24,"")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مرداد!AL24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شهریور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IFERROR(AH25+مرداد!AK25,"")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مرداد!AL25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شهریور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IFERROR(AH26+مرداد!AK26,"")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مرداد!AL26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شهریور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IFERROR(AH27+مرداد!AK27,"")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مرداد!AL27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شهریور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IFERROR(AH28+مرداد!AK28,"")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مرداد!AL28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شهریور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IFERROR(AH29+مرداد!AK29,"")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مرداد!AL29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شهریور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IFERROR(AH30+مرداد!AK30,"")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مرداد!AL30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شهریور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IFERROR(AH31+مرداد!AK31,"")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مرداد!AL31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شهریور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IFERROR(AH32+مرداد!AK32,"")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مرداد!AL32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شهریور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IFERROR(AH33+مرداد!AK33,"")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مرداد!AL33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شهریور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IFERROR(AH34+مرداد!AK34,"")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مرداد!AL34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شهریور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IFERROR(AH35+مرداد!AK35,"")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مرداد!AL35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شهریور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IFERROR(AH36+مرداد!AK36,"")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مرداد!AL36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شهریور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IFERROR(AH37+مرداد!AK37,"")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مرداد!AL37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شهریور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IFERROR(AH38+مرداد!AK38,"")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مرداد!AL38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شهریور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IFERROR(AH39+مرداد!AK39,"")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مرداد!AL39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شهریور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IFERROR(AH40+مرداد!AK40,"")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مرداد!AL40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شهریور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IFERROR(AH41+مرداد!AK41,"")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مرداد!AL41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شهریور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IFERROR(AH42+مرداد!AK42,"")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مرداد!AL42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شهریور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IFERROR(AH43+مرداد!AK43,"")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مرداد!AL43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شهریور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IFERROR(AH44+مرداد!AK44,"")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مرداد!AL44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شهریور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IFERROR(AH45+مرداد!AK45,"")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مرداد!AL45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شهریور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IFERROR(AH46+مرداد!AK46,"")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مرداد!AL46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شهریور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IFERROR(AH47+مرداد!AK47,"")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مرداد!AL47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شهریور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IFERROR(AH48+مرداد!AK48,"")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مرداد!AL48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شهریور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IFERROR(AH49+مرداد!AK49,"")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مرداد!AL49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شهریور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IFERROR(AH50+مرداد!AK50,"")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مرداد!AL50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شهریور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IFERROR(AH51+مرداد!AK51,"")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مرداد!AL51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شهریور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IFERROR(AH52+مرداد!AK52,"")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مرداد!AL52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شهریور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IFERROR(AH53+مرداد!AK53,"")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مرداد!AL53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شهریور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IFERROR(AH54+مرداد!AK54,"")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مرداد!AL54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شهریور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IFERROR(AH55+مرداد!AK55,"")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مرداد!AL55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شهریور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IFERROR(AH56+مرداد!AK56,"")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مرداد!AL56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شهریور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IFERROR(AH57+مرداد!AK57,"")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مرداد!AL57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شهریور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IFERROR(AH58+مرداد!AK58,"")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مرداد!AL58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شهریور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IFERROR(AH59+مرداد!AK59,"")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مرداد!AL59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شهریور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IFERROR(AH60+مرداد!AK60,"")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مرداد!AL60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شهریور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IFERROR(AH61+مرداد!AK61,"")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مرداد!AL61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شهریور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IFERROR(AH62+مرداد!AK62,"")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مرداد!AL62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شهریور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IFERROR(AH63+مرداد!AK63,"")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مرداد!AL63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شهریور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IFERROR(AH64+مرداد!AK64,"")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مرداد!AL64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شهریور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IFERROR(AH65+مرداد!AK65,"")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مرداد!AL65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شهریور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IFERROR(AH66+مرداد!AK66,"")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مرداد!AL66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شهریور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IFERROR(AH67+مرداد!AK67,"")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مرداد!AL67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شهریور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IFERROR(AH68+مرداد!AK68,"")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مرداد!AL68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شهریور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IFERROR(AH69+مرداد!AK69,"")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مرداد!AL69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شهریور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IFERROR(AH70+مرداد!AK70,"")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مرداد!AL70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شهریور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IFERROR(AH71+مرداد!AK71,"")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مرداد!AL71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شهریور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IFERROR(AH72+مرداد!AK72,"")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مرداد!AL72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شهریور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IFERROR(AH73+مرداد!AK73,"")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مرداد!AL73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شهریور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IFERROR(AH74+مرداد!AK74,"")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مرداد!AL74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شهریور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IFERROR(AH75+مرداد!AK75,"")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مرداد!AL75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شهریور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IFERROR(AH76+مرداد!AK76,"")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مرداد!AL76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شهریور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IFERROR(AH77+مرداد!AK77,"")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مرداد!AL77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شهریور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IFERROR(AH78+مرداد!AK78,"")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مرداد!AL78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شهریور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IFERROR(AH79+مرداد!AK79,"")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مرداد!AL79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شهریور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IFERROR(AH80+مرداد!AK80,"")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مرداد!AL80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شهریور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IFERROR(AH81+مرداد!AK81,"")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مرداد!AL81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شهریور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IFERROR(AH82+مرداد!AK82,"")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مرداد!AL82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شهریور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IFERROR(AH83+مرداد!AK83,"")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مرداد!AL83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شهریور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IFERROR(AH84+مرداد!AK84,"")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مرداد!AL84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شهریور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IFERROR(AH85+مرداد!AK85,"")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مرداد!AL85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شهریور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IFERROR(AH86+مرداد!AK86,"")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مرداد!AL86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شهریور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IFERROR(AH87+مرداد!AK87,"")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مرداد!AL87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شهریور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IFERROR(AH88+مرداد!AK88,"")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مرداد!AL88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شهریور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IFERROR(AH89+مرداد!AK89,"")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مرداد!AL89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شهریور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IFERROR(AH90+مرداد!AK90,"")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مرداد!AL90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شهریور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IFERROR(AH91+مرداد!AK91,"")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مرداد!AL91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شهریور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IFERROR(AH92+مرداد!AK92,"")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مرداد!AL92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شهریور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IFERROR(AH93+مرداد!AK93,"")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مرداد!AL93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شهریور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IFERROR(AH94+مرداد!AK94,"")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مرداد!AL94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شهریور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IFERROR(AH95+مرداد!AK95,"")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مرداد!AL95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شهریور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IFERROR(AH96+مرداد!AK96,"")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مرداد!AL96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شهریور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IFERROR(AH97+مرداد!AK97,"")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مرداد!AL97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شهریور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IFERROR(AH98+مرداد!AK98,"")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مرداد!AL98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شهریور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IFERROR(AH99+مرداد!AK99,"")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مرداد!AL99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شهریور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IFERROR(AH100+مرداد!AK100,"")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مرداد!AL100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شهریور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IFERROR(AH101+مرداد!AK101,"")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مرداد!AL101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شهریور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4sfdhHrERe6VQtsxMg0Tss0iYMJDtfwr46v/VxoIVqXWI5I01TKPRpX2U8AqlDrFvKCH5rmrKyCzQuD1ye57Nw==" saltValue="t/NjaWp+BLDslVEUEXqC8g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F4173482-6AFF-4822-9264-977F44CE8A47}">
      <formula1>0</formula1>
      <formula2>500</formula2>
    </dataValidation>
    <dataValidation type="whole" allowBlank="1" showInputMessage="1" showErrorMessage="1" sqref="J2:J101" xr:uid="{9FD32758-4CE4-4A28-BCEF-9A07D0D9E89E}">
      <formula1>0</formula1>
      <formula2>248</formula2>
    </dataValidation>
    <dataValidation type="whole" allowBlank="1" showInputMessage="1" showErrorMessage="1" sqref="I2:I101" xr:uid="{4DC3FE69-79F0-4FD6-9CE3-DAE5D2C916C9}">
      <formula1>0</formula1>
      <formula2>30</formula2>
    </dataValidation>
    <dataValidation type="whole" allowBlank="1" showInputMessage="1" showErrorMessage="1" sqref="G2:G101" xr:uid="{BAA3C516-9194-4F5A-BE48-E590742F3F7A}">
      <formula1>0</formula1>
      <formula2>240</formula2>
    </dataValidation>
    <dataValidation type="whole" allowBlank="1" showInputMessage="1" showErrorMessage="1" sqref="F2:F101" xr:uid="{8B72DCC3-F1B3-4C2E-84F6-B93D8A53897F}">
      <formula1>0</formula1>
      <formula2>31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5EFD03-2C7B-4CCA-9B37-906AEFC52E46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ACAB-4C42-41BF-A64B-CB1FE4F38518}">
  <dimension ref="A1:AU102"/>
  <sheetViews>
    <sheetView rightToLeft="1" zoomScaleNormal="100" workbookViewId="0">
      <pane xSplit="8" ySplit="6" topLeftCell="I7" activePane="bottomRight" state="frozen"/>
      <selection activeCell="E21" sqref="E21"/>
      <selection pane="topRight" activeCell="E21" sqref="E21"/>
      <selection pane="bottomLeft" activeCell="E21" sqref="E2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مهر</v>
      </c>
      <c r="AT1" s="38">
        <f ca="1">VLOOKUP(AS1,تنظیمات!J10:K21,2,0)</f>
        <v>7</v>
      </c>
      <c r="AU1" s="38">
        <f ca="1">VLOOKUP(AT1,تنظیمات!K10:L21,2,0)</f>
        <v>30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IFERROR(AH2+شهریور!AK2,"")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شهریور!AL2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مهر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IFERROR(AH3+شهریور!AK3,"")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شهریور!AL3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مهر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IFERROR(AH4+شهریور!AK4,"")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شهریور!AL4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مهر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IFERROR(AH5+شهریور!AK5,"")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شهریور!AL5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مهر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IFERROR(AH6+شهریور!AK6,"")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شهریور!AL6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مهر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IFERROR(AH7+شهریور!AK7,"")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شهریور!AL7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مهر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IFERROR(AH8+شهریور!AK8,"")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شهریور!AL8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مهر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IFERROR(AH9+شهریور!AK9,"")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شهریور!AL9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مهر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IFERROR(AH10+شهریور!AK10,"")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شهریور!AL10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مهر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IFERROR(AH11+شهریور!AK11,"")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شهریور!AL11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مهر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IFERROR(AH12+شهریور!AK12,"")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شهریور!AL12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مهر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IFERROR(AH13+شهریور!AK13,"")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شهریور!AL13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مهر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IFERROR(AH14+شهریور!AK14,"")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شهریور!AL14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مهر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IFERROR(AH15+شهریور!AK15,"")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شهریور!AL15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مهر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IFERROR(AH16+شهریور!AK16,"")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شهریور!AL16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مهر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IFERROR(AH17+شهریور!AK17,"")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شهریور!AL17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مهر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IFERROR(AH18+شهریور!AK18,"")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شهریور!AL18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مهر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IFERROR(AH19+شهریور!AK19,"")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شهریور!AL19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مهر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IFERROR(AH20+شهریور!AK20,"")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شهریور!AL20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مهر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IFERROR(AH21+شهریور!AK21,"")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شهریور!AL21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مهر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IFERROR(AH22+شهریور!AK22,"")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شهریور!AL22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مهر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IFERROR(AH23+شهریور!AK23,"")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شهریور!AL23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مهر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IFERROR(AH24+شهریور!AK24,"")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شهریور!AL24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مهر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IFERROR(AH25+شهریور!AK25,"")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شهریور!AL25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مهر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IFERROR(AH26+شهریور!AK26,"")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شهریور!AL26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مهر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IFERROR(AH27+شهریور!AK27,"")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شهریور!AL27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مهر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IFERROR(AH28+شهریور!AK28,"")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شهریور!AL28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مهر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IFERROR(AH29+شهریور!AK29,"")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شهریور!AL29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مهر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IFERROR(AH30+شهریور!AK30,"")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شهریور!AL30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مهر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IFERROR(AH31+شهریور!AK31,"")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شهریور!AL31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مهر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IFERROR(AH32+شهریور!AK32,"")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شهریور!AL32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مهر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IFERROR(AH33+شهریور!AK33,"")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شهریور!AL33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مهر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IFERROR(AH34+شهریور!AK34,"")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شهریور!AL34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مهر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IFERROR(AH35+شهریور!AK35,"")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شهریور!AL35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مهر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IFERROR(AH36+شهریور!AK36,"")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شهریور!AL36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مهر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IFERROR(AH37+شهریور!AK37,"")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شهریور!AL37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مهر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IFERROR(AH38+شهریور!AK38,"")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شهریور!AL38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مهر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IFERROR(AH39+شهریور!AK39,"")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شهریور!AL39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مهر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IFERROR(AH40+شهریور!AK40,"")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شهریور!AL40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مهر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IFERROR(AH41+شهریور!AK41,"")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شهریور!AL41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مهر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IFERROR(AH42+شهریور!AK42,"")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شهریور!AL42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مهر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IFERROR(AH43+شهریور!AK43,"")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شهریور!AL43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مهر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IFERROR(AH44+شهریور!AK44,"")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شهریور!AL44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مهر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IFERROR(AH45+شهریور!AK45,"")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شهریور!AL45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مهر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IFERROR(AH46+شهریور!AK46,"")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شهریور!AL46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مهر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IFERROR(AH47+شهریور!AK47,"")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شهریور!AL47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مهر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IFERROR(AH48+شهریور!AK48,"")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شهریور!AL48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مهر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IFERROR(AH49+شهریور!AK49,"")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شهریور!AL49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مهر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IFERROR(AH50+شهریور!AK50,"")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شهریور!AL50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مهر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IFERROR(AH51+شهریور!AK51,"")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شهریور!AL51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مهر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IFERROR(AH52+شهریور!AK52,"")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شهریور!AL52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مهر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IFERROR(AH53+شهریور!AK53,"")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شهریور!AL53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مهر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IFERROR(AH54+شهریور!AK54,"")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شهریور!AL54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مهر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IFERROR(AH55+شهریور!AK55,"")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شهریور!AL55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مهر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IFERROR(AH56+شهریور!AK56,"")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شهریور!AL56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مهر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IFERROR(AH57+شهریور!AK57,"")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شهریور!AL57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مهر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IFERROR(AH58+شهریور!AK58,"")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شهریور!AL58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مهر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IFERROR(AH59+شهریور!AK59,"")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شهریور!AL59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مهر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IFERROR(AH60+شهریور!AK60,"")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شهریور!AL60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مهر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IFERROR(AH61+شهریور!AK61,"")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شهریور!AL61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مهر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IFERROR(AH62+شهریور!AK62,"")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شهریور!AL62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مهر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IFERROR(AH63+شهریور!AK63,"")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شهریور!AL63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مهر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IFERROR(AH64+شهریور!AK64,"")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شهریور!AL64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مهر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IFERROR(AH65+شهریور!AK65,"")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شهریور!AL65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مهر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IFERROR(AH66+شهریور!AK66,"")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شهریور!AL66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مهر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IFERROR(AH67+شهریور!AK67,"")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شهریور!AL67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مهر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IFERROR(AH68+شهریور!AK68,"")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شهریور!AL68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مهر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IFERROR(AH69+شهریور!AK69,"")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شهریور!AL69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مهر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IFERROR(AH70+شهریور!AK70,"")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شهریور!AL70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مهر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IFERROR(AH71+شهریور!AK71,"")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شهریور!AL71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مهر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IFERROR(AH72+شهریور!AK72,"")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شهریور!AL72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مهر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IFERROR(AH73+شهریور!AK73,"")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شهریور!AL73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مهر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IFERROR(AH74+شهریور!AK74,"")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شهریور!AL74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مهر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IFERROR(AH75+شهریور!AK75,"")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شهریور!AL75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مهر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IFERROR(AH76+شهریور!AK76,"")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شهریور!AL76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مهر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IFERROR(AH77+شهریور!AK77,"")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شهریور!AL77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مهر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IFERROR(AH78+شهریور!AK78,"")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شهریور!AL78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مهر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IFERROR(AH79+شهریور!AK79,"")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شهریور!AL79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مهر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IFERROR(AH80+شهریور!AK80,"")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شهریور!AL80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مهر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IFERROR(AH81+شهریور!AK81,"")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شهریور!AL81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مهر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IFERROR(AH82+شهریور!AK82,"")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شهریور!AL82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مهر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IFERROR(AH83+شهریور!AK83,"")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شهریور!AL83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مهر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IFERROR(AH84+شهریور!AK84,"")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شهریور!AL84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مهر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IFERROR(AH85+شهریور!AK85,"")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شهریور!AL85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مهر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IFERROR(AH86+شهریور!AK86,"")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شهریور!AL86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مهر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IFERROR(AH87+شهریور!AK87,"")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شهریور!AL87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مهر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IFERROR(AH88+شهریور!AK88,"")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شهریور!AL88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مهر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IFERROR(AH89+شهریور!AK89,"")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شهریور!AL89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مهر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IFERROR(AH90+شهریور!AK90,"")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شهریور!AL90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مهر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IFERROR(AH91+شهریور!AK91,"")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شهریور!AL91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مهر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IFERROR(AH92+شهریور!AK92,"")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شهریور!AL92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مهر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IFERROR(AH93+شهریور!AK93,"")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شهریور!AL93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مهر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IFERROR(AH94+شهریور!AK94,"")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شهریور!AL94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مهر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IFERROR(AH95+شهریور!AK95,"")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شهریور!AL95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مهر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IFERROR(AH96+شهریور!AK96,"")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شهریور!AL96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مهر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IFERROR(AH97+شهریور!AK97,"")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شهریور!AL97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مهر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IFERROR(AH98+شهریور!AK98,"")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شهریور!AL98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مهر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IFERROR(AH99+شهریور!AK99,"")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شهریور!AL99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مهر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IFERROR(AH100+شهریور!AK100,"")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شهریور!AL100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مهر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IFERROR(AH101+شهریور!AK101,"")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شهریور!AL101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مهر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t3ZmjpuOpPERuX0DuDSyEmg1WWLh7wKsfGez/6iBkWeyhMUHeD3noOqn4NfYFarfyONSNZW02jsZrImgIdMJjQ==" saltValue="fDRXB5OjdiuAp6NdkNK3VQ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CBFF505F-778E-48DF-BA53-A6D359A721C8}">
      <formula1>0</formula1>
      <formula2>500</formula2>
    </dataValidation>
    <dataValidation type="whole" allowBlank="1" showInputMessage="1" showErrorMessage="1" sqref="I2:I101" xr:uid="{6CCD992C-B80E-4C49-A573-E1BE0D8CC9F8}">
      <formula1>0</formula1>
      <formula2>30</formula2>
    </dataValidation>
    <dataValidation type="whole" allowBlank="1" showInputMessage="1" showErrorMessage="1" sqref="J2:J101" xr:uid="{B850A6CB-17D4-4E09-9053-93B02F8F4799}">
      <formula1>0</formula1>
      <formula2>248</formula2>
    </dataValidation>
    <dataValidation type="whole" allowBlank="1" showInputMessage="1" showErrorMessage="1" sqref="F2:F101" xr:uid="{FF28607C-CBC0-4C40-BDCA-7022B918BBE7}">
      <formula1>0</formula1>
      <formula2>31</formula2>
    </dataValidation>
    <dataValidation type="whole" allowBlank="1" showInputMessage="1" showErrorMessage="1" sqref="G2:G101" xr:uid="{230119A5-1FB3-43A7-9438-B5CBDD628799}">
      <formula1>0</formula1>
      <formula2>240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60B066-FE51-4B13-966A-B7CE193A7CA0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9CAE-7D52-485B-9BA2-AB2B08A90E02}">
  <dimension ref="A1:AU102"/>
  <sheetViews>
    <sheetView rightToLeft="1" zoomScaleNormal="100" workbookViewId="0">
      <pane xSplit="8" ySplit="6" topLeftCell="I7" activePane="bottomRight" state="frozen"/>
      <selection activeCell="E21" sqref="E21"/>
      <selection pane="topRight" activeCell="E21" sqref="E21"/>
      <selection pane="bottomLeft" activeCell="E21" sqref="E2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آبان</v>
      </c>
      <c r="AT1" s="38">
        <f ca="1">VLOOKUP(AS1,تنظیمات!J10:K21,2,0)</f>
        <v>8</v>
      </c>
      <c r="AU1" s="38">
        <f ca="1">VLOOKUP(AT1,تنظیمات!K10:L21,2,0)</f>
        <v>30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IFERROR(AH2+مهر!AK2,"")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مهر!AL2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آبان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IFERROR(AH3+مهر!AK3,"")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مهر!AL3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آبان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IFERROR(AH4+مهر!AK4,"")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مهر!AL4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آبان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IFERROR(AH5+مهر!AK5,"")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مهر!AL5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آبان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IFERROR(AH6+مهر!AK6,"")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مهر!AL6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آبان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IFERROR(AH7+مهر!AK7,"")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مهر!AL7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آبان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IFERROR(AH8+مهر!AK8,"")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مهر!AL8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آبان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IFERROR(AH9+مهر!AK9,"")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مهر!AL9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آبان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IFERROR(AH10+مهر!AK10,"")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مهر!AL10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آبان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IFERROR(AH11+مهر!AK11,"")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مهر!AL11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آبان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IFERROR(AH12+مهر!AK12,"")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مهر!AL12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آبان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IFERROR(AH13+مهر!AK13,"")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مهر!AL13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آبان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IFERROR(AH14+مهر!AK14,"")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مهر!AL14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آبان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IFERROR(AH15+مهر!AK15,"")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مهر!AL15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آبان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IFERROR(AH16+مهر!AK16,"")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مهر!AL16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آبان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IFERROR(AH17+مهر!AK17,"")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مهر!AL17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آبان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IFERROR(AH18+مهر!AK18,"")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مهر!AL18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آبان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IFERROR(AH19+مهر!AK19,"")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مهر!AL19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آبان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IFERROR(AH20+مهر!AK20,"")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مهر!AL20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آبان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IFERROR(AH21+مهر!AK21,"")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مهر!AL21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آبان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IFERROR(AH22+مهر!AK22,"")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مهر!AL22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آبان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IFERROR(AH23+مهر!AK23,"")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مهر!AL23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آبان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IFERROR(AH24+مهر!AK24,"")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مهر!AL24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آبان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IFERROR(AH25+مهر!AK25,"")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مهر!AL25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آبان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IFERROR(AH26+مهر!AK26,"")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مهر!AL26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آبان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IFERROR(AH27+مهر!AK27,"")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مهر!AL27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آبان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IFERROR(AH28+مهر!AK28,"")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مهر!AL28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آبان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IFERROR(AH29+مهر!AK29,"")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مهر!AL29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آبان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IFERROR(AH30+مهر!AK30,"")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مهر!AL30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آبان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IFERROR(AH31+مهر!AK31,"")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مهر!AL31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آبان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IFERROR(AH32+مهر!AK32,"")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مهر!AL32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آبان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IFERROR(AH33+مهر!AK33,"")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مهر!AL33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آبان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IFERROR(AH34+مهر!AK34,"")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مهر!AL34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آبان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IFERROR(AH35+مهر!AK35,"")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مهر!AL35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آبان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IFERROR(AH36+مهر!AK36,"")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مهر!AL36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آبان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IFERROR(AH37+مهر!AK37,"")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مهر!AL37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آبان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IFERROR(AH38+مهر!AK38,"")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مهر!AL38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آبان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IFERROR(AH39+مهر!AK39,"")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مهر!AL39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آبان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IFERROR(AH40+مهر!AK40,"")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مهر!AL40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آبان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IFERROR(AH41+مهر!AK41,"")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مهر!AL41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آبان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IFERROR(AH42+مهر!AK42,"")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مهر!AL42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آبان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IFERROR(AH43+مهر!AK43,"")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مهر!AL43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آبان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IFERROR(AH44+مهر!AK44,"")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مهر!AL44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آبان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IFERROR(AH45+مهر!AK45,"")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مهر!AL45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آبان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IFERROR(AH46+مهر!AK46,"")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مهر!AL46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آبان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IFERROR(AH47+مهر!AK47,"")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مهر!AL47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آبان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IFERROR(AH48+مهر!AK48,"")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مهر!AL48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آبان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IFERROR(AH49+مهر!AK49,"")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مهر!AL49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آبان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IFERROR(AH50+مهر!AK50,"")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مهر!AL50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آبان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IFERROR(AH51+مهر!AK51,"")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مهر!AL51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آبان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IFERROR(AH52+مهر!AK52,"")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مهر!AL52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آبان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IFERROR(AH53+مهر!AK53,"")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مهر!AL53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آبان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IFERROR(AH54+مهر!AK54,"")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مهر!AL54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آبان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IFERROR(AH55+مهر!AK55,"")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مهر!AL55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آبان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IFERROR(AH56+مهر!AK56,"")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مهر!AL56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آبان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IFERROR(AH57+مهر!AK57,"")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مهر!AL57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آبان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IFERROR(AH58+مهر!AK58,"")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مهر!AL58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آبان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IFERROR(AH59+مهر!AK59,"")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مهر!AL59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آبان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IFERROR(AH60+مهر!AK60,"")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مهر!AL60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آبان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IFERROR(AH61+مهر!AK61,"")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مهر!AL61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آبان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IFERROR(AH62+مهر!AK62,"")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مهر!AL62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آبان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IFERROR(AH63+مهر!AK63,"")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مهر!AL63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آبان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IFERROR(AH64+مهر!AK64,"")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مهر!AL64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آبان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IFERROR(AH65+مهر!AK65,"")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مهر!AL65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آبان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IFERROR(AH66+مهر!AK66,"")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مهر!AL66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آبان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IFERROR(AH67+مهر!AK67,"")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مهر!AL67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آبان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IFERROR(AH68+مهر!AK68,"")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مهر!AL68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آبان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IFERROR(AH69+مهر!AK69,"")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مهر!AL69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آبان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IFERROR(AH70+مهر!AK70,"")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مهر!AL70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آبان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IFERROR(AH71+مهر!AK71,"")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مهر!AL71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آبان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IFERROR(AH72+مهر!AK72,"")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مهر!AL72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آبان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IFERROR(AH73+مهر!AK73,"")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مهر!AL73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آبان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IFERROR(AH74+مهر!AK74,"")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مهر!AL74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آبان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IFERROR(AH75+مهر!AK75,"")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مهر!AL75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آبان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IFERROR(AH76+مهر!AK76,"")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مهر!AL76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آبان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IFERROR(AH77+مهر!AK77,"")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مهر!AL77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آبان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IFERROR(AH78+مهر!AK78,"")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مهر!AL78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آبان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IFERROR(AH79+مهر!AK79,"")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مهر!AL79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آبان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IFERROR(AH80+مهر!AK80,"")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مهر!AL80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آبان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IFERROR(AH81+مهر!AK81,"")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مهر!AL81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آبان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IFERROR(AH82+مهر!AK82,"")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مهر!AL82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آبان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IFERROR(AH83+مهر!AK83,"")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مهر!AL83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آبان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IFERROR(AH84+مهر!AK84,"")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مهر!AL84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آبان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IFERROR(AH85+مهر!AK85,"")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مهر!AL85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آبان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IFERROR(AH86+مهر!AK86,"")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مهر!AL86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آبان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IFERROR(AH87+مهر!AK87,"")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مهر!AL87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آبان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IFERROR(AH88+مهر!AK88,"")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مهر!AL88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آبان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IFERROR(AH89+مهر!AK89,"")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مهر!AL89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آبان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IFERROR(AH90+مهر!AK90,"")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مهر!AL90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آبان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IFERROR(AH91+مهر!AK91,"")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مهر!AL91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آبان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IFERROR(AH92+مهر!AK92,"")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مهر!AL92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آبان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IFERROR(AH93+مهر!AK93,"")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مهر!AL93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آبان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IFERROR(AH94+مهر!AK94,"")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مهر!AL94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آبان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IFERROR(AH95+مهر!AK95,"")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مهر!AL95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آبان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IFERROR(AH96+مهر!AK96,"")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مهر!AL96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آبان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IFERROR(AH97+مهر!AK97,"")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مهر!AL97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آبان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IFERROR(AH98+مهر!AK98,"")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مهر!AL98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آبان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IFERROR(AH99+مهر!AK99,"")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مهر!AL99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آبان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IFERROR(AH100+مهر!AK100,"")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مهر!AL100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آبان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IFERROR(AH101+مهر!AK101,"")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مهر!AL101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آبان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sWDzD7QDSdzDbxDUeD9hP/uu2CYbFyEoKtiG3cukxKexFWbDNvrxWoS8XipHSAPBEzEtxVM8Roz/F5SyDY5qQA==" saltValue="Ipjee/e6EQjXJbC+A4+bcA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38BD26F4-D923-4E67-A0E3-6368C5D2CDF9}">
      <formula1>0</formula1>
      <formula2>500</formula2>
    </dataValidation>
    <dataValidation type="whole" allowBlank="1" showInputMessage="1" showErrorMessage="1" sqref="J2:J101" xr:uid="{899C5516-63DA-4B65-9903-303B9BCD3EB2}">
      <formula1>0</formula1>
      <formula2>248</formula2>
    </dataValidation>
    <dataValidation type="whole" allowBlank="1" showInputMessage="1" showErrorMessage="1" sqref="I2:I101" xr:uid="{7A9A72AC-9EA1-4127-A396-5E0613EA908B}">
      <formula1>0</formula1>
      <formula2>30</formula2>
    </dataValidation>
    <dataValidation type="whole" allowBlank="1" showInputMessage="1" showErrorMessage="1" sqref="G2:G101" xr:uid="{7B5FCF77-1CF5-4670-8775-E60226BEF7AC}">
      <formula1>0</formula1>
      <formula2>240</formula2>
    </dataValidation>
    <dataValidation type="whole" allowBlank="1" showInputMessage="1" showErrorMessage="1" sqref="F2:F101" xr:uid="{1D9F4DF9-164C-42FF-8655-2EC330DE55DF}">
      <formula1>0</formula1>
      <formula2>31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F239FC-1103-4DC1-9A0F-A365A0031600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9346-495D-421A-999A-BB6AD6ED0D29}">
  <dimension ref="A1:AU102"/>
  <sheetViews>
    <sheetView rightToLeft="1" zoomScaleNormal="100" workbookViewId="0">
      <pane xSplit="8" ySplit="6" topLeftCell="I7" activePane="bottomRight" state="frozen"/>
      <selection activeCell="E21" sqref="E21"/>
      <selection pane="topRight" activeCell="E21" sqref="E21"/>
      <selection pane="bottomLeft" activeCell="E21" sqref="E2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آذر</v>
      </c>
      <c r="AT1" s="38">
        <f ca="1">VLOOKUP(AS1,تنظیمات!J10:K21,2,0)</f>
        <v>9</v>
      </c>
      <c r="AU1" s="38">
        <f ca="1">VLOOKUP(AT1,تنظیمات!K10:L21,2,0)</f>
        <v>30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IFERROR(AH2+آبان!AK2,"")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آبان!AL2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آذر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IFERROR(AH3+آبان!AK3,"")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آبان!AL3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آذر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IFERROR(AH4+آبان!AK4,"")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آبان!AL4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آذر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IFERROR(AH5+آبان!AK5,"")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آبان!AL5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آذر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IFERROR(AH6+آبان!AK6,"")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آبان!AL6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آذر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IFERROR(AH7+آبان!AK7,"")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آبان!AL7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آذر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IFERROR(AH8+آبان!AK8,"")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آبان!AL8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آذر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IFERROR(AH9+آبان!AK9,"")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آبان!AL9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آذر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IFERROR(AH10+آبان!AK10,"")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آبان!AL10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آذر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IFERROR(AH11+آبان!AK11,"")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آبان!AL11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آذر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IFERROR(AH12+آبان!AK12,"")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آبان!AL12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آذر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IFERROR(AH13+آبان!AK13,"")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آبان!AL13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آذر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IFERROR(AH14+آبان!AK14,"")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آبان!AL14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آذر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IFERROR(AH15+آبان!AK15,"")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آبان!AL15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آذر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IFERROR(AH16+آبان!AK16,"")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آبان!AL16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آذر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IFERROR(AH17+آبان!AK17,"")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آبان!AL17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آذر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IFERROR(AH18+آبان!AK18,"")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آبان!AL18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آذر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IFERROR(AH19+آبان!AK19,"")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آبان!AL19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آذر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IFERROR(AH20+آبان!AK20,"")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آبان!AL20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آذر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IFERROR(AH21+آبان!AK21,"")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آبان!AL21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آذر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IFERROR(AH22+آبان!AK22,"")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آبان!AL22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آذر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IFERROR(AH23+آبان!AK23,"")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آبان!AL23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آذر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IFERROR(AH24+آبان!AK24,"")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آبان!AL24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آذر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IFERROR(AH25+آبان!AK25,"")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آبان!AL25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آذر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IFERROR(AH26+آبان!AK26,"")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آبان!AL26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آذر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IFERROR(AH27+آبان!AK27,"")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آبان!AL27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آذر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IFERROR(AH28+آبان!AK28,"")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آبان!AL28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آذر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IFERROR(AH29+آبان!AK29,"")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آبان!AL29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آذر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IFERROR(AH30+آبان!AK30,"")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آبان!AL30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آذر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IFERROR(AH31+آبان!AK31,"")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آبان!AL31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آذر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IFERROR(AH32+آبان!AK32,"")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آبان!AL32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آذر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IFERROR(AH33+آبان!AK33,"")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آبان!AL33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آذر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IFERROR(AH34+آبان!AK34,"")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آبان!AL34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آذر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IFERROR(AH35+آبان!AK35,"")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آبان!AL35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آذر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IFERROR(AH36+آبان!AK36,"")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آبان!AL36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آذر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IFERROR(AH37+آبان!AK37,"")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آبان!AL37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آذر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IFERROR(AH38+آبان!AK38,"")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آبان!AL38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آذر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IFERROR(AH39+آبان!AK39,"")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آبان!AL39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آذر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IFERROR(AH40+آبان!AK40,"")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آبان!AL40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آذر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IFERROR(AH41+آبان!AK41,"")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آبان!AL41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آذر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IFERROR(AH42+آبان!AK42,"")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آبان!AL42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آذر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IFERROR(AH43+آبان!AK43,"")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آبان!AL43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آذر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IFERROR(AH44+آبان!AK44,"")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آبان!AL44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آذر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IFERROR(AH45+آبان!AK45,"")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آبان!AL45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آذر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IFERROR(AH46+آبان!AK46,"")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آبان!AL46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آذر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IFERROR(AH47+آبان!AK47,"")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آبان!AL47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آذر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IFERROR(AH48+آبان!AK48,"")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آبان!AL48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آذر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IFERROR(AH49+آبان!AK49,"")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آبان!AL49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آذر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IFERROR(AH50+آبان!AK50,"")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آبان!AL50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آذر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IFERROR(AH51+آبان!AK51,"")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آبان!AL51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آذر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IFERROR(AH52+آبان!AK52,"")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آبان!AL52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آذر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IFERROR(AH53+آبان!AK53,"")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آبان!AL53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آذر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IFERROR(AH54+آبان!AK54,"")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آبان!AL54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آذر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IFERROR(AH55+آبان!AK55,"")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آبان!AL55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آذر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IFERROR(AH56+آبان!AK56,"")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آبان!AL56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آذر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IFERROR(AH57+آبان!AK57,"")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آبان!AL57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آذر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IFERROR(AH58+آبان!AK58,"")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آبان!AL58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آذر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IFERROR(AH59+آبان!AK59,"")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آبان!AL59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آذر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IFERROR(AH60+آبان!AK60,"")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آبان!AL60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آذر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IFERROR(AH61+آبان!AK61,"")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آبان!AL61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آذر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IFERROR(AH62+آبان!AK62,"")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آبان!AL62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آذر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IFERROR(AH63+آبان!AK63,"")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آبان!AL63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آذر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IFERROR(AH64+آبان!AK64,"")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آبان!AL64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آذر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IFERROR(AH65+آبان!AK65,"")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آبان!AL65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آذر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IFERROR(AH66+آبان!AK66,"")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آبان!AL66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آذر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IFERROR(AH67+آبان!AK67,"")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آبان!AL67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آذر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IFERROR(AH68+آبان!AK68,"")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آبان!AL68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آذر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IFERROR(AH69+آبان!AK69,"")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آبان!AL69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آذر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IFERROR(AH70+آبان!AK70,"")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آبان!AL70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آذر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IFERROR(AH71+آبان!AK71,"")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آبان!AL71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آذر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IFERROR(AH72+آبان!AK72,"")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آبان!AL72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آذر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IFERROR(AH73+آبان!AK73,"")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آبان!AL73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آذر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IFERROR(AH74+آبان!AK74,"")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آبان!AL74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آذر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IFERROR(AH75+آبان!AK75,"")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آبان!AL75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آذر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IFERROR(AH76+آبان!AK76,"")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آبان!AL76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آذر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IFERROR(AH77+آبان!AK77,"")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آبان!AL77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آذر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IFERROR(AH78+آبان!AK78,"")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آبان!AL78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آذر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IFERROR(AH79+آبان!AK79,"")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آبان!AL79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آذر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IFERROR(AH80+آبان!AK80,"")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آبان!AL80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آذر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IFERROR(AH81+آبان!AK81,"")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آبان!AL81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آذر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IFERROR(AH82+آبان!AK82,"")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آبان!AL82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آذر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IFERROR(AH83+آبان!AK83,"")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آبان!AL83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آذر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IFERROR(AH84+آبان!AK84,"")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آبان!AL84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آذر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IFERROR(AH85+آبان!AK85,"")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آبان!AL85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آذر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IFERROR(AH86+آبان!AK86,"")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آبان!AL86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آذر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IFERROR(AH87+آبان!AK87,"")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آبان!AL87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آذر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IFERROR(AH88+آبان!AK88,"")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آبان!AL88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آذر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IFERROR(AH89+آبان!AK89,"")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آبان!AL89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آذر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IFERROR(AH90+آبان!AK90,"")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آبان!AL90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آذر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IFERROR(AH91+آبان!AK91,"")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آبان!AL91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آذر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IFERROR(AH92+آبان!AK92,"")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آبان!AL92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آذر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IFERROR(AH93+آبان!AK93,"")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آبان!AL93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آذر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IFERROR(AH94+آبان!AK94,"")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آبان!AL94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آذر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IFERROR(AH95+آبان!AK95,"")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آبان!AL95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آذر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IFERROR(AH96+آبان!AK96,"")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آبان!AL96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آذر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IFERROR(AH97+آبان!AK97,"")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آبان!AL97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آذر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IFERROR(AH98+آبان!AK98,"")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آبان!AL98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آذر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IFERROR(AH99+آبان!AK99,"")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آبان!AL99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آذر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IFERROR(AH100+آبان!AK100,"")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آبان!AL100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آذر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IFERROR(AH101+آبان!AK101,"")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آبان!AL101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آذر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f1mqBZh7OdoTssgRzuz4R2KR78YY/t/Dvvk5JUBealx4j+zy9B4gupitaYO0gULFZgCLfzUZA5SCu8VdueBEQQ==" saltValue="qHeUh7+GLF7g+NPCqpilgA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96E479DA-F28B-4870-B2FB-20FD0FBEEAAF}">
      <formula1>0</formula1>
      <formula2>500</formula2>
    </dataValidation>
    <dataValidation type="whole" allowBlank="1" showInputMessage="1" showErrorMessage="1" sqref="I2:I101" xr:uid="{30F57D92-991C-4B67-B688-AD857D160196}">
      <formula1>0</formula1>
      <formula2>30</formula2>
    </dataValidation>
    <dataValidation type="whole" allowBlank="1" showInputMessage="1" showErrorMessage="1" sqref="J2:J101" xr:uid="{1710DB15-9F9F-4D08-9E42-D3AF96111A0E}">
      <formula1>0</formula1>
      <formula2>248</formula2>
    </dataValidation>
    <dataValidation type="whole" allowBlank="1" showInputMessage="1" showErrorMessage="1" sqref="F2:F101" xr:uid="{132E4541-6173-4277-8DF9-4B02038C3CF2}">
      <formula1>0</formula1>
      <formula2>31</formula2>
    </dataValidation>
    <dataValidation type="whole" allowBlank="1" showInputMessage="1" showErrorMessage="1" sqref="G2:G101" xr:uid="{70599EB8-2971-4750-AF58-B4F2DADC811E}">
      <formula1>0</formula1>
      <formula2>240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1387D-F53B-411B-B58C-01953B8849A8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739B-2B04-4805-AEF0-DDE40E8924DC}">
  <dimension ref="A1:AU102"/>
  <sheetViews>
    <sheetView rightToLeft="1" zoomScaleNormal="100" workbookViewId="0">
      <pane xSplit="8" ySplit="6" topLeftCell="I7" activePane="bottomRight" state="frozen"/>
      <selection activeCell="E21" sqref="E21"/>
      <selection pane="topRight" activeCell="E21" sqref="E21"/>
      <selection pane="bottomLeft" activeCell="E21" sqref="E21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دی</v>
      </c>
      <c r="AT1" s="38">
        <f ca="1">VLOOKUP(AS1,تنظیمات!J10:K21,2,0)</f>
        <v>10</v>
      </c>
      <c r="AU1" s="38">
        <f ca="1">VLOOKUP(AT1,تنظیمات!K10:L21,2,0)</f>
        <v>30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IFERROR(AH2+آذر!AK2,"")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آذر!AL2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دی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IFERROR(AH3+آذر!AK3,"")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آذر!AL3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دی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IFERROR(AH4+آذر!AK4,"")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آذر!AL4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دی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IFERROR(AH5+آذر!AK5,"")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آذر!AL5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دی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IFERROR(AH6+آذر!AK6,"")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آذر!AL6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دی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IFERROR(AH7+آذر!AK7,"")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آذر!AL7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دی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IFERROR(AH8+آذر!AK8,"")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آذر!AL8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دی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IFERROR(AH9+آذر!AK9,"")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آذر!AL9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دی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IFERROR(AH10+آذر!AK10,"")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آذر!AL10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دی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IFERROR(AH11+آذر!AK11,"")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آذر!AL11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دی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IFERROR(AH12+آذر!AK12,"")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آذر!AL12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دی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IFERROR(AH13+آذر!AK13,"")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آذر!AL13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دی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IFERROR(AH14+آذر!AK14,"")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آذر!AL14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دی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IFERROR(AH15+آذر!AK15,"")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آذر!AL15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دی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IFERROR(AH16+آذر!AK16,"")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آذر!AL16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دی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IFERROR(AH17+آذر!AK17,"")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آذر!AL17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دی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IFERROR(AH18+آذر!AK18,"")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آذر!AL18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دی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IFERROR(AH19+آذر!AK19,"")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آذر!AL19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دی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IFERROR(AH20+آذر!AK20,"")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آذر!AL20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دی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IFERROR(AH21+آذر!AK21,"")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آذر!AL21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دی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IFERROR(AH22+آذر!AK22,"")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آذر!AL22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دی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IFERROR(AH23+آذر!AK23,"")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آذر!AL23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دی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IFERROR(AH24+آذر!AK24,"")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آذر!AL24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دی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IFERROR(AH25+آذر!AK25,"")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آذر!AL25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دی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IFERROR(AH26+آذر!AK26,"")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آذر!AL26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دی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IFERROR(AH27+آذر!AK27,"")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آذر!AL27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دی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IFERROR(AH28+آذر!AK28,"")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آذر!AL28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دی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IFERROR(AH29+آذر!AK29,"")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آذر!AL29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دی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IFERROR(AH30+آذر!AK30,"")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آذر!AL30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دی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IFERROR(AH31+آذر!AK31,"")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آذر!AL31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دی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IFERROR(AH32+آذر!AK32,"")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آذر!AL32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دی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IFERROR(AH33+آذر!AK33,"")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آذر!AL33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دی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IFERROR(AH34+آذر!AK34,"")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آذر!AL34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دی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IFERROR(AH35+آذر!AK35,"")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آذر!AL35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دی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IFERROR(AH36+آذر!AK36,"")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آذر!AL36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دی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IFERROR(AH37+آذر!AK37,"")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آذر!AL37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دی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IFERROR(AH38+آذر!AK38,"")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آذر!AL38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دی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IFERROR(AH39+آذر!AK39,"")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آذر!AL39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دی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IFERROR(AH40+آذر!AK40,"")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آذر!AL40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دی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IFERROR(AH41+آذر!AK41,"")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آذر!AL41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دی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IFERROR(AH42+آذر!AK42,"")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آذر!AL42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دی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IFERROR(AH43+آذر!AK43,"")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آذر!AL43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دی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IFERROR(AH44+آذر!AK44,"")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آذر!AL44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دی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IFERROR(AH45+آذر!AK45,"")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آذر!AL45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دی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IFERROR(AH46+آذر!AK46,"")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آذر!AL46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دی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IFERROR(AH47+آذر!AK47,"")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آذر!AL47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دی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IFERROR(AH48+آذر!AK48,"")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آذر!AL48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دی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IFERROR(AH49+آذر!AK49,"")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آذر!AL49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دی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IFERROR(AH50+آذر!AK50,"")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آذر!AL50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دی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IFERROR(AH51+آذر!AK51,"")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آذر!AL51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دی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IFERROR(AH52+آذر!AK52,"")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آذر!AL52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دی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IFERROR(AH53+آذر!AK53,"")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آذر!AL53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دی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IFERROR(AH54+آذر!AK54,"")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آذر!AL54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دی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IFERROR(AH55+آذر!AK55,"")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آذر!AL55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دی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IFERROR(AH56+آذر!AK56,"")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آذر!AL56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دی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IFERROR(AH57+آذر!AK57,"")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آذر!AL57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دی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IFERROR(AH58+آذر!AK58,"")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آذر!AL58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دی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IFERROR(AH59+آذر!AK59,"")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آذر!AL59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دی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IFERROR(AH60+آذر!AK60,"")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آذر!AL60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دی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IFERROR(AH61+آذر!AK61,"")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آذر!AL61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دی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IFERROR(AH62+آذر!AK62,"")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آذر!AL62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دی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IFERROR(AH63+آذر!AK63,"")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آذر!AL63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دی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IFERROR(AH64+آذر!AK64,"")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آذر!AL64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دی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IFERROR(AH65+آذر!AK65,"")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آذر!AL65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دی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IFERROR(AH66+آذر!AK66,"")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آذر!AL66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دی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IFERROR(AH67+آذر!AK67,"")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آذر!AL67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دی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IFERROR(AH68+آذر!AK68,"")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آذر!AL68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دی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IFERROR(AH69+آذر!AK69,"")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آذر!AL69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دی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IFERROR(AH70+آذر!AK70,"")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آذر!AL70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دی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IFERROR(AH71+آذر!AK71,"")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آذر!AL71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دی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IFERROR(AH72+آذر!AK72,"")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آذر!AL72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دی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IFERROR(AH73+آذر!AK73,"")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آذر!AL73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دی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IFERROR(AH74+آذر!AK74,"")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آذر!AL74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دی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IFERROR(AH75+آذر!AK75,"")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آذر!AL75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دی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IFERROR(AH76+آذر!AK76,"")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آذر!AL76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دی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IFERROR(AH77+آذر!AK77,"")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آذر!AL77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دی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IFERROR(AH78+آذر!AK78,"")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آذر!AL78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دی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IFERROR(AH79+آذر!AK79,"")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آذر!AL79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دی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IFERROR(AH80+آذر!AK80,"")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آذر!AL80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دی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IFERROR(AH81+آذر!AK81,"")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آذر!AL81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دی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IFERROR(AH82+آذر!AK82,"")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آذر!AL82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دی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IFERROR(AH83+آذر!AK83,"")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آذر!AL83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دی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IFERROR(AH84+آذر!AK84,"")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آذر!AL84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دی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IFERROR(AH85+آذر!AK85,"")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آذر!AL85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دی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IFERROR(AH86+آذر!AK86,"")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آذر!AL86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دی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IFERROR(AH87+آذر!AK87,"")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آذر!AL87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دی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IFERROR(AH88+آذر!AK88,"")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آذر!AL88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دی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IFERROR(AH89+آذر!AK89,"")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آذر!AL89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دی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IFERROR(AH90+آذر!AK90,"")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آذر!AL90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دی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IFERROR(AH91+آذر!AK91,"")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آذر!AL91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دی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IFERROR(AH92+آذر!AK92,"")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آذر!AL92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دی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IFERROR(AH93+آذر!AK93,"")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آذر!AL93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دی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IFERROR(AH94+آذر!AK94,"")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آذر!AL94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دی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IFERROR(AH95+آذر!AK95,"")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آذر!AL95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دی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IFERROR(AH96+آذر!AK96,"")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آذر!AL96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دی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IFERROR(AH97+آذر!AK97,"")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آذر!AL97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دی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IFERROR(AH98+آذر!AK98,"")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آذر!AL98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دی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IFERROR(AH99+آذر!AK99,"")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آذر!AL99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دی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IFERROR(AH100+آذر!AK100,"")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آذر!AL100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دی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IFERROR(AH101+آذر!AK101,"")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آذر!AL101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دی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l9lKwehb8Wlk6mS60Aido1ZHaz8HOO8m95KzBoWZmqQhU/ZTGsT4oNgiC1Xn3wwhTKAY6156w5hkNilxy51kcg==" saltValue="phESWWo1XZWpFseZ0i9OMw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E29893E4-BD24-48A6-96A1-B19B900578B9}">
      <formula1>0</formula1>
      <formula2>500</formula2>
    </dataValidation>
    <dataValidation type="whole" allowBlank="1" showInputMessage="1" showErrorMessage="1" sqref="J2:J101" xr:uid="{693E5BDF-A695-4CF6-8B6F-1D4510C18FDF}">
      <formula1>0</formula1>
      <formula2>248</formula2>
    </dataValidation>
    <dataValidation type="whole" allowBlank="1" showInputMessage="1" showErrorMessage="1" sqref="I2:I101" xr:uid="{A7675DE7-3B0F-43AB-BAD3-FB225D12ADC2}">
      <formula1>0</formula1>
      <formula2>30</formula2>
    </dataValidation>
    <dataValidation type="whole" allowBlank="1" showInputMessage="1" showErrorMessage="1" sqref="G2:G101" xr:uid="{DFB606E0-8E66-4A23-8BC8-D0F408D1E863}">
      <formula1>0</formula1>
      <formula2>240</formula2>
    </dataValidation>
    <dataValidation type="whole" allowBlank="1" showInputMessage="1" showErrorMessage="1" sqref="F2:F101" xr:uid="{7D871720-B7BF-4D4D-869B-D3E856864615}">
      <formula1>0</formula1>
      <formula2>31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1E3C27-DB38-42D8-8053-5D095F9CFE83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2E64-EEFC-4082-802D-57B66E8DDE08}">
  <dimension ref="A1:AU102"/>
  <sheetViews>
    <sheetView rightToLeft="1" zoomScaleNormal="100" workbookViewId="0">
      <pane xSplit="8" ySplit="6" topLeftCell="I7" activePane="bottomRight" state="frozen"/>
      <selection activeCell="D19" sqref="D19"/>
      <selection pane="topRight" activeCell="D19" sqref="D19"/>
      <selection pane="bottomLeft" activeCell="D19" sqref="D19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10" width="9.87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19" width="9" style="1" bestFit="1" customWidth="1"/>
    <col min="20" max="20" width="11.25" style="1" bestFit="1" customWidth="1"/>
    <col min="21" max="24" width="9" style="1" bestFit="1" customWidth="1"/>
    <col min="25" max="25" width="11.25" style="1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36" t="str">
        <f>تنظیمات!P1</f>
        <v>شغلی 1</v>
      </c>
      <c r="Q1" s="36" t="str">
        <f>تنظیمات!Q1</f>
        <v>شغلی 2</v>
      </c>
      <c r="R1" s="36" t="str">
        <f>تنظیمات!R1</f>
        <v>شغلی 3</v>
      </c>
      <c r="S1" s="36" t="str">
        <f>تنظیمات!S1</f>
        <v>شغلی 4</v>
      </c>
      <c r="T1" s="36" t="str">
        <f>تنظیمات!T1</f>
        <v>شغلی 5</v>
      </c>
      <c r="U1" s="36" t="str">
        <f>تنظیمات!U1</f>
        <v>رفاهی 1</v>
      </c>
      <c r="V1" s="36" t="str">
        <f>تنظیمات!V1</f>
        <v>رفاهی 2</v>
      </c>
      <c r="W1" s="36" t="str">
        <f>تنظیمات!W1</f>
        <v>رفاهی 3</v>
      </c>
      <c r="X1" s="36" t="str">
        <f>تنظیمات!X1</f>
        <v>رفاهی 4</v>
      </c>
      <c r="Y1" s="36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بهمن</v>
      </c>
      <c r="AT1" s="38">
        <f ca="1">VLOOKUP(AS1,تنظیمات!J10:K21,2,0)</f>
        <v>11</v>
      </c>
      <c r="AU1" s="38">
        <f ca="1">VLOOKUP(AT1,تنظیمات!K10:L21,2,0)</f>
        <v>30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IFERROR(AH2+دی!AK2,"")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دی!AL2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بهمن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101" ca="1" si="1">IFERROR(IF(AL3&gt;AM3,AL3-AM3,0),"")</f>
        <v>0</v>
      </c>
      <c r="AK3" s="86" t="str">
        <f ca="1">IFERROR(AH3+دی!AK3,"")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دی!AL3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بهمن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IFERROR(AH4+دی!AK4,"")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دی!AL4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بهمن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IFERROR(AH5+دی!AK5,"")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دی!AL5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بهمن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IFERROR(AH6+دی!AK6,"")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دی!AL6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بهمن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IFERROR(AH7+دی!AK7,"")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دی!AL7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بهمن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IFERROR(AH8+دی!AK8,"")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دی!AL8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بهمن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IFERROR(AH9+دی!AK9,"")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دی!AL9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بهمن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IFERROR(AH10+دی!AK10,"")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دی!AL10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بهمن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IFERROR(AH11+دی!AK11,"")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دی!AL11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بهمن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IFERROR(AH12+دی!AK12,"")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دی!AL12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بهمن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IFERROR(AH13+دی!AK13,"")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دی!AL13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بهمن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IFERROR(AH14+دی!AK14,"")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دی!AL14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بهمن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IFERROR(AH15+دی!AK15,"")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دی!AL15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بهمن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IFERROR(AH16+دی!AK16,"")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دی!AL16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بهمن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IFERROR(AH17+دی!AK17,"")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دی!AL17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بهمن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IFERROR(AH18+دی!AK18,"")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دی!AL18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بهمن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IFERROR(AH19+دی!AK19,"")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دی!AL19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بهمن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IFERROR(AH20+دی!AK20,"")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دی!AL20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بهمن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/>
      <c r="L21" s="6"/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/>
      <c r="AK21" s="86" t="str">
        <f ca="1">IFERROR(AH21+دی!AK21,"")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دی!AL21</f>
        <v/>
      </c>
      <c r="AN21" s="41">
        <f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بهمن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/>
      <c r="L22" s="6"/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/>
      <c r="AK22" s="86" t="str">
        <f ca="1">IFERROR(AH22+دی!AK22,"")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دی!AL22</f>
        <v/>
      </c>
      <c r="AN22" s="41">
        <f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بهمن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/>
      <c r="L23" s="6"/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/>
      <c r="AK23" s="86" t="str">
        <f ca="1">IFERROR(AH23+دی!AK23,"")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دی!AL23</f>
        <v/>
      </c>
      <c r="AN23" s="41">
        <f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بهمن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/>
      <c r="L24" s="6"/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/>
      <c r="AK24" s="86" t="str">
        <f ca="1">IFERROR(AH24+دی!AK24,"")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دی!AL24</f>
        <v/>
      </c>
      <c r="AN24" s="41">
        <f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بهمن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/>
      <c r="L25" s="6"/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/>
      <c r="AK25" s="86" t="str">
        <f ca="1">IFERROR(AH25+دی!AK25,"")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دی!AL25</f>
        <v/>
      </c>
      <c r="AN25" s="41">
        <f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بهمن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/>
      <c r="L26" s="6"/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/>
      <c r="AK26" s="86" t="str">
        <f ca="1">IFERROR(AH26+دی!AK26,"")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دی!AL26</f>
        <v/>
      </c>
      <c r="AN26" s="41">
        <f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بهمن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/>
      <c r="L27" s="6"/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/>
      <c r="AK27" s="86" t="str">
        <f ca="1">IFERROR(AH27+دی!AK27,"")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دی!AL27</f>
        <v/>
      </c>
      <c r="AN27" s="41">
        <f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بهمن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/>
      <c r="L28" s="6"/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/>
      <c r="AK28" s="86" t="str">
        <f ca="1">IFERROR(AH28+دی!AK28,"")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دی!AL28</f>
        <v/>
      </c>
      <c r="AN28" s="41">
        <f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بهمن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/>
      <c r="L29" s="6"/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/>
      <c r="AK29" s="86" t="str">
        <f ca="1">IFERROR(AH29+دی!AK29,"")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دی!AL29</f>
        <v/>
      </c>
      <c r="AN29" s="41">
        <f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بهمن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/>
      <c r="L30" s="6"/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/>
      <c r="AK30" s="86" t="str">
        <f ca="1">IFERROR(AH30+دی!AK30,"")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دی!AL30</f>
        <v/>
      </c>
      <c r="AN30" s="41">
        <f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بهمن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/>
      <c r="L31" s="6"/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/>
      <c r="AK31" s="86" t="str">
        <f ca="1">IFERROR(AH31+دی!AK31,"")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دی!AL31</f>
        <v/>
      </c>
      <c r="AN31" s="41">
        <f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بهمن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/>
      <c r="L32" s="6"/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/>
      <c r="AK32" s="86" t="str">
        <f ca="1">IFERROR(AH32+دی!AK32,"")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دی!AL32</f>
        <v/>
      </c>
      <c r="AN32" s="41">
        <f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بهمن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/>
      <c r="L33" s="6"/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/>
      <c r="AK33" s="86" t="str">
        <f ca="1">IFERROR(AH33+دی!AK33,"")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دی!AL33</f>
        <v/>
      </c>
      <c r="AN33" s="41">
        <f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بهمن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/>
      <c r="L34" s="6"/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/>
      <c r="AK34" s="86" t="str">
        <f ca="1">IFERROR(AH34+دی!AK34,"")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دی!AL34</f>
        <v/>
      </c>
      <c r="AN34" s="41">
        <f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بهمن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/>
      <c r="L35" s="6"/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/>
      <c r="AK35" s="86" t="str">
        <f ca="1">IFERROR(AH35+دی!AK35,"")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دی!AL35</f>
        <v/>
      </c>
      <c r="AN35" s="41">
        <f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بهمن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/>
      <c r="L36" s="6"/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/>
      <c r="AK36" s="86" t="str">
        <f ca="1">IFERROR(AH36+دی!AK36,"")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دی!AL36</f>
        <v/>
      </c>
      <c r="AN36" s="41">
        <f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بهمن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/>
      <c r="L37" s="6"/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/>
      <c r="AK37" s="86" t="str">
        <f ca="1">IFERROR(AH37+دی!AK37,"")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دی!AL37</f>
        <v/>
      </c>
      <c r="AN37" s="41">
        <f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بهمن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/>
      <c r="L38" s="6"/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/>
      <c r="AK38" s="86" t="str">
        <f ca="1">IFERROR(AH38+دی!AK38,"")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دی!AL38</f>
        <v/>
      </c>
      <c r="AN38" s="41">
        <f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بهمن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/>
      <c r="L39" s="6"/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/>
      <c r="AK39" s="86" t="str">
        <f ca="1">IFERROR(AH39+دی!AK39,"")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دی!AL39</f>
        <v/>
      </c>
      <c r="AN39" s="41">
        <f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بهمن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/>
      <c r="L40" s="6"/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/>
      <c r="AK40" s="86" t="str">
        <f ca="1">IFERROR(AH40+دی!AK40,"")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دی!AL40</f>
        <v/>
      </c>
      <c r="AN40" s="41">
        <f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بهمن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/>
      <c r="L41" s="6"/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/>
      <c r="AK41" s="86" t="str">
        <f ca="1">IFERROR(AH41+دی!AK41,"")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دی!AL41</f>
        <v/>
      </c>
      <c r="AN41" s="41">
        <f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بهمن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/>
      <c r="L42" s="6"/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/>
      <c r="AK42" s="86" t="str">
        <f ca="1">IFERROR(AH42+دی!AK42,"")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دی!AL42</f>
        <v/>
      </c>
      <c r="AN42" s="41">
        <f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بهمن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/>
      <c r="L43" s="6"/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/>
      <c r="AK43" s="86" t="str">
        <f ca="1">IFERROR(AH43+دی!AK43,"")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دی!AL43</f>
        <v/>
      </c>
      <c r="AN43" s="41">
        <f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بهمن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/>
      <c r="L44" s="6"/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/>
      <c r="AK44" s="86" t="str">
        <f ca="1">IFERROR(AH44+دی!AK44,"")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دی!AL44</f>
        <v/>
      </c>
      <c r="AN44" s="41">
        <f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بهمن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/>
      <c r="L45" s="6"/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/>
      <c r="AK45" s="86" t="str">
        <f ca="1">IFERROR(AH45+دی!AK45,"")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دی!AL45</f>
        <v/>
      </c>
      <c r="AN45" s="41">
        <f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بهمن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/>
      <c r="L46" s="6"/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/>
      <c r="AK46" s="86" t="str">
        <f ca="1">IFERROR(AH46+دی!AK46,"")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دی!AL46</f>
        <v/>
      </c>
      <c r="AN46" s="41">
        <f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بهمن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/>
      <c r="L47" s="6"/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/>
      <c r="AK47" s="86" t="str">
        <f ca="1">IFERROR(AH47+دی!AK47,"")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دی!AL47</f>
        <v/>
      </c>
      <c r="AN47" s="41">
        <f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بهمن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/>
      <c r="L48" s="6"/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/>
      <c r="AK48" s="86" t="str">
        <f ca="1">IFERROR(AH48+دی!AK48,"")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دی!AL48</f>
        <v/>
      </c>
      <c r="AN48" s="41">
        <f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بهمن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/>
      <c r="L49" s="6"/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/>
      <c r="AK49" s="86" t="str">
        <f ca="1">IFERROR(AH49+دی!AK49,"")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دی!AL49</f>
        <v/>
      </c>
      <c r="AN49" s="41">
        <f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بهمن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/>
      <c r="L50" s="6"/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/>
      <c r="AK50" s="86" t="str">
        <f ca="1">IFERROR(AH50+دی!AK50,"")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دی!AL50</f>
        <v/>
      </c>
      <c r="AN50" s="41">
        <f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بهمن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/>
      <c r="L51" s="6"/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/>
      <c r="AK51" s="86" t="str">
        <f ca="1">IFERROR(AH51+دی!AK51,"")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دی!AL51</f>
        <v/>
      </c>
      <c r="AN51" s="41">
        <f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بهمن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/>
      <c r="L52" s="6"/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/>
      <c r="AK52" s="86" t="str">
        <f ca="1">IFERROR(AH52+دی!AK52,"")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دی!AL52</f>
        <v/>
      </c>
      <c r="AN52" s="41">
        <f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بهمن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/>
      <c r="L53" s="6"/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/>
      <c r="AK53" s="86" t="str">
        <f ca="1">IFERROR(AH53+دی!AK53,"")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دی!AL53</f>
        <v/>
      </c>
      <c r="AN53" s="41">
        <f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بهمن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/>
      <c r="L54" s="6"/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/>
      <c r="AK54" s="86" t="str">
        <f ca="1">IFERROR(AH54+دی!AK54,"")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دی!AL54</f>
        <v/>
      </c>
      <c r="AN54" s="41">
        <f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بهمن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/>
      <c r="L55" s="6"/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/>
      <c r="AK55" s="86" t="str">
        <f ca="1">IFERROR(AH55+دی!AK55,"")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دی!AL55</f>
        <v/>
      </c>
      <c r="AN55" s="41">
        <f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بهمن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/>
      <c r="L56" s="6"/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/>
      <c r="AK56" s="86" t="str">
        <f ca="1">IFERROR(AH56+دی!AK56,"")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دی!AL56</f>
        <v/>
      </c>
      <c r="AN56" s="41">
        <f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بهمن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/>
      <c r="L57" s="6"/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/>
      <c r="AK57" s="86" t="str">
        <f ca="1">IFERROR(AH57+دی!AK57,"")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دی!AL57</f>
        <v/>
      </c>
      <c r="AN57" s="41">
        <f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بهمن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/>
      <c r="L58" s="6"/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/>
      <c r="AK58" s="86" t="str">
        <f ca="1">IFERROR(AH58+دی!AK58,"")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دی!AL58</f>
        <v/>
      </c>
      <c r="AN58" s="41">
        <f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بهمن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/>
      <c r="L59" s="6"/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/>
      <c r="AK59" s="86" t="str">
        <f ca="1">IFERROR(AH59+دی!AK59,"")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دی!AL59</f>
        <v/>
      </c>
      <c r="AN59" s="41">
        <f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بهمن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/>
      <c r="L60" s="6"/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/>
      <c r="AK60" s="86" t="str">
        <f ca="1">IFERROR(AH60+دی!AK60,"")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دی!AL60</f>
        <v/>
      </c>
      <c r="AN60" s="41">
        <f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بهمن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/>
      <c r="L61" s="6"/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/>
      <c r="AK61" s="86" t="str">
        <f ca="1">IFERROR(AH61+دی!AK61,"")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دی!AL61</f>
        <v/>
      </c>
      <c r="AN61" s="41">
        <f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بهمن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/>
      <c r="L62" s="6"/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/>
      <c r="AK62" s="86" t="str">
        <f ca="1">IFERROR(AH62+دی!AK62,"")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دی!AL62</f>
        <v/>
      </c>
      <c r="AN62" s="41">
        <f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بهمن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/>
      <c r="L63" s="6"/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/>
      <c r="AK63" s="86" t="str">
        <f ca="1">IFERROR(AH63+دی!AK63,"")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دی!AL63</f>
        <v/>
      </c>
      <c r="AN63" s="41">
        <f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بهمن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/>
      <c r="L64" s="6"/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/>
      <c r="AK64" s="86" t="str">
        <f ca="1">IFERROR(AH64+دی!AK64,"")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دی!AL64</f>
        <v/>
      </c>
      <c r="AN64" s="41">
        <f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بهمن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/>
      <c r="L65" s="6"/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/>
      <c r="AK65" s="86" t="str">
        <f ca="1">IFERROR(AH65+دی!AK65,"")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دی!AL65</f>
        <v/>
      </c>
      <c r="AN65" s="41">
        <f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بهمن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/>
      <c r="L66" s="6"/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/>
      <c r="AK66" s="86" t="str">
        <f ca="1">IFERROR(AH66+دی!AK66,"")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دی!AL66</f>
        <v/>
      </c>
      <c r="AN66" s="41">
        <f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بهمن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/>
      <c r="L67" s="6"/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/>
      <c r="AK67" s="86" t="str">
        <f ca="1">IFERROR(AH67+دی!AK67,"")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دی!AL67</f>
        <v/>
      </c>
      <c r="AN67" s="41">
        <f>IFERROR(IF(تنظیمات!$C$11="سالانه",AJ67,AI67),"")</f>
        <v>0</v>
      </c>
      <c r="AO67" s="31"/>
      <c r="AP67" s="41" t="str">
        <f t="shared" ref="AP67:AP101" ca="1" si="5">IFERROR(AG67+AN67+AO67,"")</f>
        <v/>
      </c>
      <c r="AQ67" s="42" t="str">
        <f t="shared" ref="AQ67:AQ101" ca="1" si="6">IFERROR(AD67-AP67,"")</f>
        <v/>
      </c>
      <c r="AR67" s="87" t="str">
        <f t="shared" ref="AR67:AR101" ca="1" si="7">$AS$1</f>
        <v>بهمن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/>
      <c r="L68" s="6"/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/>
      <c r="AK68" s="86" t="str">
        <f ca="1">IFERROR(AH68+دی!AK68,"")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دی!AL68</f>
        <v/>
      </c>
      <c r="AN68" s="41">
        <f>IFERROR(IF(تنظیمات!$C$11="سالانه",AJ68,AI68),"")</f>
        <v>0</v>
      </c>
      <c r="AO68" s="31"/>
      <c r="AP68" s="41" t="str">
        <f t="shared" ca="1" si="5"/>
        <v/>
      </c>
      <c r="AQ68" s="42" t="str">
        <f t="shared" ca="1" si="6"/>
        <v/>
      </c>
      <c r="AR68" s="87" t="str">
        <f t="shared" ca="1" si="7"/>
        <v>بهمن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/>
      <c r="L69" s="6"/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/>
      <c r="AK69" s="86" t="str">
        <f ca="1">IFERROR(AH69+دی!AK69,"")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دی!AL69</f>
        <v/>
      </c>
      <c r="AN69" s="41">
        <f>IFERROR(IF(تنظیمات!$C$11="سالانه",AJ69,AI69),"")</f>
        <v>0</v>
      </c>
      <c r="AO69" s="31"/>
      <c r="AP69" s="41" t="str">
        <f t="shared" ca="1" si="5"/>
        <v/>
      </c>
      <c r="AQ69" s="42" t="str">
        <f t="shared" ca="1" si="6"/>
        <v/>
      </c>
      <c r="AR69" s="87" t="str">
        <f t="shared" ca="1" si="7"/>
        <v>بهمن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/>
      <c r="L70" s="6"/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/>
      <c r="AK70" s="86" t="str">
        <f ca="1">IFERROR(AH70+دی!AK70,"")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دی!AL70</f>
        <v/>
      </c>
      <c r="AN70" s="41">
        <f>IFERROR(IF(تنظیمات!$C$11="سالانه",AJ70,AI70),"")</f>
        <v>0</v>
      </c>
      <c r="AO70" s="31"/>
      <c r="AP70" s="41" t="str">
        <f t="shared" ca="1" si="5"/>
        <v/>
      </c>
      <c r="AQ70" s="42" t="str">
        <f t="shared" ca="1" si="6"/>
        <v/>
      </c>
      <c r="AR70" s="87" t="str">
        <f t="shared" ca="1" si="7"/>
        <v>بهمن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/>
      <c r="L71" s="6"/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/>
      <c r="AK71" s="86" t="str">
        <f ca="1">IFERROR(AH71+دی!AK71,"")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دی!AL71</f>
        <v/>
      </c>
      <c r="AN71" s="41">
        <f>IFERROR(IF(تنظیمات!$C$11="سالانه",AJ71,AI71),"")</f>
        <v>0</v>
      </c>
      <c r="AO71" s="31"/>
      <c r="AP71" s="41" t="str">
        <f t="shared" ca="1" si="5"/>
        <v/>
      </c>
      <c r="AQ71" s="42" t="str">
        <f t="shared" ca="1" si="6"/>
        <v/>
      </c>
      <c r="AR71" s="87" t="str">
        <f t="shared" ca="1" si="7"/>
        <v>بهمن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/>
      <c r="L72" s="6"/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/>
      <c r="AK72" s="86" t="str">
        <f ca="1">IFERROR(AH72+دی!AK72,"")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دی!AL72</f>
        <v/>
      </c>
      <c r="AN72" s="41">
        <f>IFERROR(IF(تنظیمات!$C$11="سالانه",AJ72,AI72),"")</f>
        <v>0</v>
      </c>
      <c r="AO72" s="31"/>
      <c r="AP72" s="41" t="str">
        <f t="shared" ca="1" si="5"/>
        <v/>
      </c>
      <c r="AQ72" s="42" t="str">
        <f t="shared" ca="1" si="6"/>
        <v/>
      </c>
      <c r="AR72" s="87" t="str">
        <f t="shared" ca="1" si="7"/>
        <v>بهمن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/>
      <c r="L73" s="6"/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/>
      <c r="AK73" s="86" t="str">
        <f ca="1">IFERROR(AH73+دی!AK73,"")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دی!AL73</f>
        <v/>
      </c>
      <c r="AN73" s="41">
        <f>IFERROR(IF(تنظیمات!$C$11="سالانه",AJ73,AI73),"")</f>
        <v>0</v>
      </c>
      <c r="AO73" s="31"/>
      <c r="AP73" s="41" t="str">
        <f t="shared" ca="1" si="5"/>
        <v/>
      </c>
      <c r="AQ73" s="42" t="str">
        <f t="shared" ca="1" si="6"/>
        <v/>
      </c>
      <c r="AR73" s="87" t="str">
        <f t="shared" ca="1" si="7"/>
        <v>بهمن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/>
      <c r="L74" s="6"/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/>
      <c r="AK74" s="86" t="str">
        <f ca="1">IFERROR(AH74+دی!AK74,"")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دی!AL74</f>
        <v/>
      </c>
      <c r="AN74" s="41">
        <f>IFERROR(IF(تنظیمات!$C$11="سالانه",AJ74,AI74),"")</f>
        <v>0</v>
      </c>
      <c r="AO74" s="31"/>
      <c r="AP74" s="41" t="str">
        <f t="shared" ca="1" si="5"/>
        <v/>
      </c>
      <c r="AQ74" s="42" t="str">
        <f t="shared" ca="1" si="6"/>
        <v/>
      </c>
      <c r="AR74" s="87" t="str">
        <f t="shared" ca="1" si="7"/>
        <v>بهمن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/>
      <c r="L75" s="6"/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/>
      <c r="AK75" s="86" t="str">
        <f ca="1">IFERROR(AH75+دی!AK75,"")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دی!AL75</f>
        <v/>
      </c>
      <c r="AN75" s="41">
        <f>IFERROR(IF(تنظیمات!$C$11="سالانه",AJ75,AI75),"")</f>
        <v>0</v>
      </c>
      <c r="AO75" s="31"/>
      <c r="AP75" s="41" t="str">
        <f t="shared" ca="1" si="5"/>
        <v/>
      </c>
      <c r="AQ75" s="42" t="str">
        <f t="shared" ca="1" si="6"/>
        <v/>
      </c>
      <c r="AR75" s="87" t="str">
        <f t="shared" ca="1" si="7"/>
        <v>بهمن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/>
      <c r="L76" s="6"/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/>
      <c r="AK76" s="86" t="str">
        <f ca="1">IFERROR(AH76+دی!AK76,"")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دی!AL76</f>
        <v/>
      </c>
      <c r="AN76" s="41">
        <f>IFERROR(IF(تنظیمات!$C$11="سالانه",AJ76,AI76),"")</f>
        <v>0</v>
      </c>
      <c r="AO76" s="31"/>
      <c r="AP76" s="41" t="str">
        <f t="shared" ca="1" si="5"/>
        <v/>
      </c>
      <c r="AQ76" s="42" t="str">
        <f t="shared" ca="1" si="6"/>
        <v/>
      </c>
      <c r="AR76" s="87" t="str">
        <f t="shared" ca="1" si="7"/>
        <v>بهمن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/>
      <c r="L77" s="6"/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/>
      <c r="AK77" s="86" t="str">
        <f ca="1">IFERROR(AH77+دی!AK77,"")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دی!AL77</f>
        <v/>
      </c>
      <c r="AN77" s="41">
        <f>IFERROR(IF(تنظیمات!$C$11="سالانه",AJ77,AI77),"")</f>
        <v>0</v>
      </c>
      <c r="AO77" s="31"/>
      <c r="AP77" s="41" t="str">
        <f t="shared" ca="1" si="5"/>
        <v/>
      </c>
      <c r="AQ77" s="42" t="str">
        <f t="shared" ca="1" si="6"/>
        <v/>
      </c>
      <c r="AR77" s="87" t="str">
        <f t="shared" ca="1" si="7"/>
        <v>بهمن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/>
      <c r="L78" s="6"/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/>
      <c r="AK78" s="86" t="str">
        <f ca="1">IFERROR(AH78+دی!AK78,"")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دی!AL78</f>
        <v/>
      </c>
      <c r="AN78" s="41">
        <f>IFERROR(IF(تنظیمات!$C$11="سالانه",AJ78,AI78),"")</f>
        <v>0</v>
      </c>
      <c r="AO78" s="31"/>
      <c r="AP78" s="41" t="str">
        <f t="shared" ca="1" si="5"/>
        <v/>
      </c>
      <c r="AQ78" s="42" t="str">
        <f t="shared" ca="1" si="6"/>
        <v/>
      </c>
      <c r="AR78" s="87" t="str">
        <f t="shared" ca="1" si="7"/>
        <v>بهمن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/>
      <c r="L79" s="6"/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/>
      <c r="AK79" s="86" t="str">
        <f ca="1">IFERROR(AH79+دی!AK79,"")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دی!AL79</f>
        <v/>
      </c>
      <c r="AN79" s="41">
        <f>IFERROR(IF(تنظیمات!$C$11="سالانه",AJ79,AI79),"")</f>
        <v>0</v>
      </c>
      <c r="AO79" s="31"/>
      <c r="AP79" s="41" t="str">
        <f t="shared" ca="1" si="5"/>
        <v/>
      </c>
      <c r="AQ79" s="42" t="str">
        <f t="shared" ca="1" si="6"/>
        <v/>
      </c>
      <c r="AR79" s="87" t="str">
        <f t="shared" ca="1" si="7"/>
        <v>بهمن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/>
      <c r="L80" s="6"/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/>
      <c r="AK80" s="86" t="str">
        <f ca="1">IFERROR(AH80+دی!AK80,"")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دی!AL80</f>
        <v/>
      </c>
      <c r="AN80" s="41">
        <f>IFERROR(IF(تنظیمات!$C$11="سالانه",AJ80,AI80),"")</f>
        <v>0</v>
      </c>
      <c r="AO80" s="31"/>
      <c r="AP80" s="41" t="str">
        <f t="shared" ca="1" si="5"/>
        <v/>
      </c>
      <c r="AQ80" s="42" t="str">
        <f t="shared" ca="1" si="6"/>
        <v/>
      </c>
      <c r="AR80" s="87" t="str">
        <f t="shared" ca="1" si="7"/>
        <v>بهمن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/>
      <c r="L81" s="6"/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/>
      <c r="AK81" s="86" t="str">
        <f ca="1">IFERROR(AH81+دی!AK81,"")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دی!AL81</f>
        <v/>
      </c>
      <c r="AN81" s="41">
        <f>IFERROR(IF(تنظیمات!$C$11="سالانه",AJ81,AI81),"")</f>
        <v>0</v>
      </c>
      <c r="AO81" s="31"/>
      <c r="AP81" s="41" t="str">
        <f t="shared" ca="1" si="5"/>
        <v/>
      </c>
      <c r="AQ81" s="42" t="str">
        <f t="shared" ca="1" si="6"/>
        <v/>
      </c>
      <c r="AR81" s="87" t="str">
        <f t="shared" ca="1" si="7"/>
        <v>بهمن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/>
      <c r="L82" s="6"/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/>
      <c r="AK82" s="86" t="str">
        <f ca="1">IFERROR(AH82+دی!AK82,"")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دی!AL82</f>
        <v/>
      </c>
      <c r="AN82" s="41">
        <f>IFERROR(IF(تنظیمات!$C$11="سالانه",AJ82,AI82),"")</f>
        <v>0</v>
      </c>
      <c r="AO82" s="31"/>
      <c r="AP82" s="41" t="str">
        <f t="shared" ca="1" si="5"/>
        <v/>
      </c>
      <c r="AQ82" s="42" t="str">
        <f t="shared" ca="1" si="6"/>
        <v/>
      </c>
      <c r="AR82" s="87" t="str">
        <f t="shared" ca="1" si="7"/>
        <v>بهمن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/>
      <c r="L83" s="6"/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/>
      <c r="AK83" s="86" t="str">
        <f ca="1">IFERROR(AH83+دی!AK83,"")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دی!AL83</f>
        <v/>
      </c>
      <c r="AN83" s="41">
        <f>IFERROR(IF(تنظیمات!$C$11="سالانه",AJ83,AI83),"")</f>
        <v>0</v>
      </c>
      <c r="AO83" s="31"/>
      <c r="AP83" s="41" t="str">
        <f t="shared" ca="1" si="5"/>
        <v/>
      </c>
      <c r="AQ83" s="42" t="str">
        <f t="shared" ca="1" si="6"/>
        <v/>
      </c>
      <c r="AR83" s="87" t="str">
        <f t="shared" ca="1" si="7"/>
        <v>بهمن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/>
      <c r="L84" s="6"/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/>
      <c r="AK84" s="86" t="str">
        <f ca="1">IFERROR(AH84+دی!AK84,"")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دی!AL84</f>
        <v/>
      </c>
      <c r="AN84" s="41">
        <f>IFERROR(IF(تنظیمات!$C$11="سالانه",AJ84,AI84),"")</f>
        <v>0</v>
      </c>
      <c r="AO84" s="31"/>
      <c r="AP84" s="41" t="str">
        <f t="shared" ca="1" si="5"/>
        <v/>
      </c>
      <c r="AQ84" s="42" t="str">
        <f t="shared" ca="1" si="6"/>
        <v/>
      </c>
      <c r="AR84" s="87" t="str">
        <f t="shared" ca="1" si="7"/>
        <v>بهمن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/>
      <c r="L85" s="6"/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/>
      <c r="AK85" s="86" t="str">
        <f ca="1">IFERROR(AH85+دی!AK85,"")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دی!AL85</f>
        <v/>
      </c>
      <c r="AN85" s="41">
        <f>IFERROR(IF(تنظیمات!$C$11="سالانه",AJ85,AI85),"")</f>
        <v>0</v>
      </c>
      <c r="AO85" s="31"/>
      <c r="AP85" s="41" t="str">
        <f t="shared" ca="1" si="5"/>
        <v/>
      </c>
      <c r="AQ85" s="42" t="str">
        <f t="shared" ca="1" si="6"/>
        <v/>
      </c>
      <c r="AR85" s="87" t="str">
        <f t="shared" ca="1" si="7"/>
        <v>بهمن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/>
      <c r="L86" s="6"/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/>
      <c r="AK86" s="86" t="str">
        <f ca="1">IFERROR(AH86+دی!AK86,"")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دی!AL86</f>
        <v/>
      </c>
      <c r="AN86" s="41">
        <f>IFERROR(IF(تنظیمات!$C$11="سالانه",AJ86,AI86),"")</f>
        <v>0</v>
      </c>
      <c r="AO86" s="31"/>
      <c r="AP86" s="41" t="str">
        <f t="shared" ca="1" si="5"/>
        <v/>
      </c>
      <c r="AQ86" s="42" t="str">
        <f t="shared" ca="1" si="6"/>
        <v/>
      </c>
      <c r="AR86" s="87" t="str">
        <f t="shared" ca="1" si="7"/>
        <v>بهمن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/>
      <c r="L87" s="6"/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/>
      <c r="AK87" s="86" t="str">
        <f ca="1">IFERROR(AH87+دی!AK87,"")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دی!AL87</f>
        <v/>
      </c>
      <c r="AN87" s="41">
        <f>IFERROR(IF(تنظیمات!$C$11="سالانه",AJ87,AI87),"")</f>
        <v>0</v>
      </c>
      <c r="AO87" s="31"/>
      <c r="AP87" s="41" t="str">
        <f t="shared" ca="1" si="5"/>
        <v/>
      </c>
      <c r="AQ87" s="42" t="str">
        <f t="shared" ca="1" si="6"/>
        <v/>
      </c>
      <c r="AR87" s="87" t="str">
        <f t="shared" ca="1" si="7"/>
        <v>بهمن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/>
      <c r="L88" s="6"/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/>
      <c r="AK88" s="86" t="str">
        <f ca="1">IFERROR(AH88+دی!AK88,"")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دی!AL88</f>
        <v/>
      </c>
      <c r="AN88" s="41">
        <f>IFERROR(IF(تنظیمات!$C$11="سالانه",AJ88,AI88),"")</f>
        <v>0</v>
      </c>
      <c r="AO88" s="31"/>
      <c r="AP88" s="41" t="str">
        <f t="shared" ca="1" si="5"/>
        <v/>
      </c>
      <c r="AQ88" s="42" t="str">
        <f t="shared" ca="1" si="6"/>
        <v/>
      </c>
      <c r="AR88" s="87" t="str">
        <f t="shared" ca="1" si="7"/>
        <v>بهمن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/>
      <c r="L89" s="6"/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/>
      <c r="AK89" s="86" t="str">
        <f ca="1">IFERROR(AH89+دی!AK89,"")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دی!AL89</f>
        <v/>
      </c>
      <c r="AN89" s="41">
        <f>IFERROR(IF(تنظیمات!$C$11="سالانه",AJ89,AI89),"")</f>
        <v>0</v>
      </c>
      <c r="AO89" s="31"/>
      <c r="AP89" s="41" t="str">
        <f t="shared" ca="1" si="5"/>
        <v/>
      </c>
      <c r="AQ89" s="42" t="str">
        <f t="shared" ca="1" si="6"/>
        <v/>
      </c>
      <c r="AR89" s="87" t="str">
        <f t="shared" ca="1" si="7"/>
        <v>بهمن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/>
      <c r="L90" s="6"/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/>
      <c r="AK90" s="86" t="str">
        <f ca="1">IFERROR(AH90+دی!AK90,"")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دی!AL90</f>
        <v/>
      </c>
      <c r="AN90" s="41">
        <f>IFERROR(IF(تنظیمات!$C$11="سالانه",AJ90,AI90),"")</f>
        <v>0</v>
      </c>
      <c r="AO90" s="31"/>
      <c r="AP90" s="41" t="str">
        <f t="shared" ca="1" si="5"/>
        <v/>
      </c>
      <c r="AQ90" s="42" t="str">
        <f t="shared" ca="1" si="6"/>
        <v/>
      </c>
      <c r="AR90" s="87" t="str">
        <f t="shared" ca="1" si="7"/>
        <v>بهمن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/>
      <c r="L91" s="6"/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/>
      <c r="AK91" s="86" t="str">
        <f ca="1">IFERROR(AH91+دی!AK91,"")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دی!AL91</f>
        <v/>
      </c>
      <c r="AN91" s="41">
        <f>IFERROR(IF(تنظیمات!$C$11="سالانه",AJ91,AI91),"")</f>
        <v>0</v>
      </c>
      <c r="AO91" s="31"/>
      <c r="AP91" s="41" t="str">
        <f t="shared" ca="1" si="5"/>
        <v/>
      </c>
      <c r="AQ91" s="42" t="str">
        <f t="shared" ca="1" si="6"/>
        <v/>
      </c>
      <c r="AR91" s="87" t="str">
        <f t="shared" ca="1" si="7"/>
        <v>بهمن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/>
      <c r="L92" s="6"/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/>
      <c r="AK92" s="86" t="str">
        <f ca="1">IFERROR(AH92+دی!AK92,"")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دی!AL92</f>
        <v/>
      </c>
      <c r="AN92" s="41">
        <f>IFERROR(IF(تنظیمات!$C$11="سالانه",AJ92,AI92),"")</f>
        <v>0</v>
      </c>
      <c r="AO92" s="31"/>
      <c r="AP92" s="41" t="str">
        <f t="shared" ca="1" si="5"/>
        <v/>
      </c>
      <c r="AQ92" s="42" t="str">
        <f t="shared" ca="1" si="6"/>
        <v/>
      </c>
      <c r="AR92" s="87" t="str">
        <f t="shared" ca="1" si="7"/>
        <v>بهمن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/>
      <c r="L93" s="6"/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/>
      <c r="AK93" s="86" t="str">
        <f ca="1">IFERROR(AH93+دی!AK93,"")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دی!AL93</f>
        <v/>
      </c>
      <c r="AN93" s="41">
        <f>IFERROR(IF(تنظیمات!$C$11="سالانه",AJ93,AI93),"")</f>
        <v>0</v>
      </c>
      <c r="AO93" s="31"/>
      <c r="AP93" s="41" t="str">
        <f t="shared" ca="1" si="5"/>
        <v/>
      </c>
      <c r="AQ93" s="42" t="str">
        <f t="shared" ca="1" si="6"/>
        <v/>
      </c>
      <c r="AR93" s="87" t="str">
        <f t="shared" ca="1" si="7"/>
        <v>بهمن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/>
      <c r="L94" s="6"/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/>
      <c r="AK94" s="86" t="str">
        <f ca="1">IFERROR(AH94+دی!AK94,"")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دی!AL94</f>
        <v/>
      </c>
      <c r="AN94" s="41">
        <f>IFERROR(IF(تنظیمات!$C$11="سالانه",AJ94,AI94),"")</f>
        <v>0</v>
      </c>
      <c r="AO94" s="31"/>
      <c r="AP94" s="41" t="str">
        <f t="shared" ca="1" si="5"/>
        <v/>
      </c>
      <c r="AQ94" s="42" t="str">
        <f t="shared" ca="1" si="6"/>
        <v/>
      </c>
      <c r="AR94" s="87" t="str">
        <f t="shared" ca="1" si="7"/>
        <v>بهمن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/>
      <c r="L95" s="6"/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/>
      <c r="AK95" s="86" t="str">
        <f ca="1">IFERROR(AH95+دی!AK95,"")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دی!AL95</f>
        <v/>
      </c>
      <c r="AN95" s="41">
        <f>IFERROR(IF(تنظیمات!$C$11="سالانه",AJ95,AI95),"")</f>
        <v>0</v>
      </c>
      <c r="AO95" s="31"/>
      <c r="AP95" s="41" t="str">
        <f t="shared" ca="1" si="5"/>
        <v/>
      </c>
      <c r="AQ95" s="42" t="str">
        <f t="shared" ca="1" si="6"/>
        <v/>
      </c>
      <c r="AR95" s="87" t="str">
        <f t="shared" ca="1" si="7"/>
        <v>بهمن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/>
      <c r="L96" s="6"/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/>
      <c r="AK96" s="86" t="str">
        <f ca="1">IFERROR(AH96+دی!AK96,"")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دی!AL96</f>
        <v/>
      </c>
      <c r="AN96" s="41">
        <f>IFERROR(IF(تنظیمات!$C$11="سالانه",AJ96,AI96),"")</f>
        <v>0</v>
      </c>
      <c r="AO96" s="31"/>
      <c r="AP96" s="41" t="str">
        <f t="shared" ca="1" si="5"/>
        <v/>
      </c>
      <c r="AQ96" s="42" t="str">
        <f t="shared" ca="1" si="6"/>
        <v/>
      </c>
      <c r="AR96" s="87" t="str">
        <f t="shared" ca="1" si="7"/>
        <v>بهمن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/>
      <c r="L97" s="6"/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/>
      <c r="AK97" s="86" t="str">
        <f ca="1">IFERROR(AH97+دی!AK97,"")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دی!AL97</f>
        <v/>
      </c>
      <c r="AN97" s="41">
        <f>IFERROR(IF(تنظیمات!$C$11="سالانه",AJ97,AI97),"")</f>
        <v>0</v>
      </c>
      <c r="AO97" s="31"/>
      <c r="AP97" s="41" t="str">
        <f t="shared" ca="1" si="5"/>
        <v/>
      </c>
      <c r="AQ97" s="42" t="str">
        <f t="shared" ca="1" si="6"/>
        <v/>
      </c>
      <c r="AR97" s="87" t="str">
        <f t="shared" ca="1" si="7"/>
        <v>بهمن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/>
      <c r="L98" s="6"/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/>
      <c r="AK98" s="86" t="str">
        <f ca="1">IFERROR(AH98+دی!AK98,"")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دی!AL98</f>
        <v/>
      </c>
      <c r="AN98" s="41">
        <f>IFERROR(IF(تنظیمات!$C$11="سالانه",AJ98,AI98),"")</f>
        <v>0</v>
      </c>
      <c r="AO98" s="31"/>
      <c r="AP98" s="41" t="str">
        <f t="shared" ca="1" si="5"/>
        <v/>
      </c>
      <c r="AQ98" s="42" t="str">
        <f t="shared" ca="1" si="6"/>
        <v/>
      </c>
      <c r="AR98" s="87" t="str">
        <f t="shared" ca="1" si="7"/>
        <v>بهمن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/>
      <c r="L99" s="6"/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/>
      <c r="AK99" s="86" t="str">
        <f ca="1">IFERROR(AH99+دی!AK99,"")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دی!AL99</f>
        <v/>
      </c>
      <c r="AN99" s="41">
        <f>IFERROR(IF(تنظیمات!$C$11="سالانه",AJ99,AI99),"")</f>
        <v>0</v>
      </c>
      <c r="AO99" s="31"/>
      <c r="AP99" s="41" t="str">
        <f t="shared" ca="1" si="5"/>
        <v/>
      </c>
      <c r="AQ99" s="42" t="str">
        <f t="shared" ca="1" si="6"/>
        <v/>
      </c>
      <c r="AR99" s="87" t="str">
        <f t="shared" ca="1" si="7"/>
        <v>بهمن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/>
      <c r="L100" s="6"/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/>
      <c r="AK100" s="86" t="str">
        <f ca="1">IFERROR(AH100+دی!AK100,"")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دی!AL100</f>
        <v/>
      </c>
      <c r="AN100" s="41">
        <f>IFERROR(IF(تنظیمات!$C$11="سالانه",AJ100,AI100),"")</f>
        <v>0</v>
      </c>
      <c r="AO100" s="31"/>
      <c r="AP100" s="41" t="str">
        <f t="shared" ca="1" si="5"/>
        <v/>
      </c>
      <c r="AQ100" s="42" t="str">
        <f t="shared" ca="1" si="6"/>
        <v/>
      </c>
      <c r="AR100" s="87" t="str">
        <f t="shared" ca="1" si="7"/>
        <v>بهمن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مالیات'!#REF!,'جدول مالیات'!#REF!+((AH101-'جدول مالیات'!#REF!)*'جدول مالیات'!#REF!/100),
IF(AH101&gt;'جدول مالیات'!#REF!,'جدول مالیات'!$I$10+((AH101-'جدول مالیات'!#REF!)*'جدول مالیات'!#REF!/100),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))))))),"")</f>
        <v/>
      </c>
      <c r="AJ101" s="40">
        <f t="shared" ca="1" si="1"/>
        <v>0</v>
      </c>
      <c r="AK101" s="86" t="str">
        <f ca="1">IFERROR(AH101+دی!AK101,"")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دی!AL101</f>
        <v/>
      </c>
      <c r="AN101" s="41">
        <f>IFERROR(IF(AS101&gt;AT101,AS101-AT101,0),"")</f>
        <v>0</v>
      </c>
      <c r="AO101" s="31"/>
      <c r="AP101" s="41" t="str">
        <f t="shared" ca="1" si="5"/>
        <v/>
      </c>
      <c r="AQ101" s="42" t="str">
        <f t="shared" ca="1" si="6"/>
        <v/>
      </c>
      <c r="AR101" s="87" t="str">
        <f t="shared" ca="1" si="7"/>
        <v>بهمن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8">SUM(L2:L101)</f>
        <v>0</v>
      </c>
      <c r="M102" s="92">
        <f t="shared" ref="M102:O102" ca="1" si="9">SUM(M2:M101)</f>
        <v>0</v>
      </c>
      <c r="N102" s="92">
        <f t="shared" ca="1" si="9"/>
        <v>0</v>
      </c>
      <c r="O102" s="92">
        <f t="shared" ca="1" si="9"/>
        <v>0</v>
      </c>
      <c r="P102" s="93">
        <f t="shared" ref="P102:S102" si="10">SUM(P2:P101)</f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8"/>
        <v>0</v>
      </c>
      <c r="U102" s="93">
        <f t="shared" ref="U102:X102" si="11">SUM(U2:U101)</f>
        <v>0</v>
      </c>
      <c r="V102" s="93">
        <f t="shared" si="11"/>
        <v>0</v>
      </c>
      <c r="W102" s="93">
        <f t="shared" si="11"/>
        <v>0</v>
      </c>
      <c r="X102" s="93">
        <f t="shared" si="11"/>
        <v>0</v>
      </c>
      <c r="Y102" s="93">
        <f t="shared" si="8"/>
        <v>0</v>
      </c>
      <c r="Z102" s="93">
        <f ca="1">SUM(Z2:Z101)</f>
        <v>0</v>
      </c>
      <c r="AA102" s="93">
        <f t="shared" ref="AA102:AH102" ca="1" si="12">SUM(AA2:AA101)</f>
        <v>0</v>
      </c>
      <c r="AB102" s="93">
        <f t="shared" ca="1" si="12"/>
        <v>0</v>
      </c>
      <c r="AC102" s="93">
        <f t="shared" ca="1" si="12"/>
        <v>0</v>
      </c>
      <c r="AD102" s="93">
        <f t="shared" ca="1" si="12"/>
        <v>0</v>
      </c>
      <c r="AE102" s="93">
        <f t="shared" ca="1" si="12"/>
        <v>0</v>
      </c>
      <c r="AF102" s="93">
        <f t="shared" ca="1" si="12"/>
        <v>0</v>
      </c>
      <c r="AG102" s="93">
        <f t="shared" ca="1" si="12"/>
        <v>0</v>
      </c>
      <c r="AH102" s="92">
        <f t="shared" ca="1" si="12"/>
        <v>0</v>
      </c>
      <c r="AI102" s="92">
        <f t="shared" ca="1" si="8"/>
        <v>0</v>
      </c>
      <c r="AJ102" s="92">
        <f t="shared" ca="1" si="8"/>
        <v>0</v>
      </c>
      <c r="AK102" s="92">
        <f t="shared" ca="1" si="8"/>
        <v>0</v>
      </c>
      <c r="AL102" s="92">
        <f t="shared" ca="1" si="8"/>
        <v>0</v>
      </c>
      <c r="AM102" s="92">
        <f t="shared" ca="1" si="8"/>
        <v>0</v>
      </c>
      <c r="AN102" s="93">
        <f t="shared" ca="1" si="8"/>
        <v>0</v>
      </c>
      <c r="AO102" s="93">
        <f t="shared" si="8"/>
        <v>0</v>
      </c>
      <c r="AP102" s="93">
        <f t="shared" ca="1" si="8"/>
        <v>0</v>
      </c>
      <c r="AQ102" s="93">
        <f t="shared" ca="1" si="8"/>
        <v>0</v>
      </c>
      <c r="AR102" s="78"/>
      <c r="AS102" s="78"/>
      <c r="AT102" s="78"/>
      <c r="AU102" s="78"/>
    </row>
  </sheetData>
  <sheetProtection algorithmName="SHA-512" hashValue="k9khD+W639qTLcPSuL4B2GKOxHDsq3SD9z/KNJk0jZkAobdlbKGzMxHw35fPrnURilLyepIW43TaNTQ6ZEXDtA==" saltValue="jmTGl3eX8gTPGDO7PHWXNA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5086EE9F-2C64-4349-A5C0-1935AD4D3CDD}">
      <formula1>0</formula1>
      <formula2>500</formula2>
    </dataValidation>
    <dataValidation type="whole" allowBlank="1" showInputMessage="1" showErrorMessage="1" sqref="I2:I101" xr:uid="{A47D5E67-5D8C-4707-9B22-9C39785380EA}">
      <formula1>0</formula1>
      <formula2>30</formula2>
    </dataValidation>
    <dataValidation type="whole" allowBlank="1" showInputMessage="1" showErrorMessage="1" sqref="J2:J101" xr:uid="{9FAB9485-4D5D-40BC-8424-EE4EDFE777F4}">
      <formula1>0</formula1>
      <formula2>248</formula2>
    </dataValidation>
    <dataValidation type="whole" allowBlank="1" showInputMessage="1" showErrorMessage="1" sqref="F2:F101" xr:uid="{DE348772-1EA9-4147-8D90-17A81FE051AF}">
      <formula1>0</formula1>
      <formula2>31</formula2>
    </dataValidation>
    <dataValidation type="whole" allowBlank="1" showInputMessage="1" showErrorMessage="1" sqref="G2:G101" xr:uid="{CEE7B610-B0B6-4EE7-B188-78E70BA6048B}">
      <formula1>0</formula1>
      <formula2>240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CF12F1-A25F-4482-887D-674FC5B667E0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DB7D-B5E4-4D5F-8489-15EBF41E42ED}">
  <dimension ref="A1:AU102"/>
  <sheetViews>
    <sheetView rightToLeft="1" tabSelected="1" zoomScaleNormal="100" workbookViewId="0">
      <pane xSplit="8" ySplit="6" topLeftCell="I7" activePane="bottomRight" state="frozen"/>
      <selection activeCell="D19" sqref="D19"/>
      <selection pane="topRight" activeCell="D19" sqref="D19"/>
      <selection pane="bottomLeft" activeCell="D19" sqref="D19"/>
      <selection pane="bottomRight" activeCell="E1" sqref="E1:E1048576"/>
    </sheetView>
  </sheetViews>
  <sheetFormatPr defaultRowHeight="14.25" x14ac:dyDescent="0.2"/>
  <cols>
    <col min="1" max="1" width="4.875" style="1" customWidth="1"/>
    <col min="2" max="2" width="9.25" style="7" bestFit="1" customWidth="1"/>
    <col min="3" max="3" width="9.125" style="1" customWidth="1"/>
    <col min="4" max="4" width="11.875" style="1" customWidth="1"/>
    <col min="5" max="5" width="5.75" style="7" customWidth="1"/>
    <col min="6" max="6" width="6.25" style="7" customWidth="1"/>
    <col min="7" max="7" width="8" style="7" bestFit="1" customWidth="1"/>
    <col min="8" max="8" width="8.875" style="5" customWidth="1"/>
    <col min="9" max="9" width="9.875" style="5" customWidth="1"/>
    <col min="10" max="10" width="9.5" style="5" customWidth="1"/>
    <col min="11" max="11" width="12" style="5" bestFit="1" customWidth="1"/>
    <col min="12" max="12" width="10.375" style="1" bestFit="1" customWidth="1"/>
    <col min="13" max="15" width="11.125" style="5" bestFit="1" customWidth="1"/>
    <col min="16" max="25" width="8.875" style="78" customWidth="1"/>
    <col min="26" max="29" width="11.375" style="5" bestFit="1" customWidth="1"/>
    <col min="30" max="30" width="12.375" style="5" bestFit="1" customWidth="1"/>
    <col min="31" max="33" width="10.875" style="5" bestFit="1" customWidth="1"/>
    <col min="34" max="34" width="12.25" style="5" customWidth="1"/>
    <col min="35" max="35" width="10.375" style="5" bestFit="1" customWidth="1"/>
    <col min="36" max="36" width="10.75" style="5" customWidth="1"/>
    <col min="37" max="37" width="12.125" style="5" bestFit="1" customWidth="1"/>
    <col min="38" max="38" width="10.875" style="5" customWidth="1"/>
    <col min="39" max="39" width="12.125" style="5" customWidth="1"/>
    <col min="40" max="40" width="10.875" style="5" bestFit="1" customWidth="1"/>
    <col min="41" max="41" width="11.25" style="1" customWidth="1"/>
    <col min="42" max="42" width="10.875" style="5" bestFit="1" customWidth="1"/>
    <col min="43" max="43" width="12.125" style="5" customWidth="1"/>
    <col min="44" max="44" width="0" style="1" hidden="1" customWidth="1"/>
    <col min="45" max="16384" width="9" style="1"/>
  </cols>
  <sheetData>
    <row r="1" spans="1:47" s="39" customFormat="1" ht="34.5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128" t="s">
        <v>19</v>
      </c>
      <c r="F1" s="35" t="s">
        <v>15</v>
      </c>
      <c r="G1" s="35" t="s">
        <v>64</v>
      </c>
      <c r="H1" s="29" t="s">
        <v>92</v>
      </c>
      <c r="I1" s="29" t="s">
        <v>95</v>
      </c>
      <c r="J1" s="29" t="s">
        <v>97</v>
      </c>
      <c r="K1" s="36" t="str">
        <f>تنظیمات!K1</f>
        <v>حقوق پایه</v>
      </c>
      <c r="L1" s="36" t="str">
        <f>تنظیمات!L1</f>
        <v>پایه سنوات</v>
      </c>
      <c r="M1" s="36" t="str">
        <f>تنظیمات!M1</f>
        <v>خوار و بار</v>
      </c>
      <c r="N1" s="36" t="str">
        <f>تنظیمات!N1</f>
        <v>مسکن</v>
      </c>
      <c r="O1" s="36" t="str">
        <f>تنظیمات!O1</f>
        <v>اولاد</v>
      </c>
      <c r="P1" s="114" t="str">
        <f>تنظیمات!P1</f>
        <v>شغلی 1</v>
      </c>
      <c r="Q1" s="114" t="str">
        <f>تنظیمات!Q1</f>
        <v>شغلی 2</v>
      </c>
      <c r="R1" s="114" t="str">
        <f>تنظیمات!R1</f>
        <v>شغلی 3</v>
      </c>
      <c r="S1" s="114" t="str">
        <f>تنظیمات!S1</f>
        <v>شغلی 4</v>
      </c>
      <c r="T1" s="114" t="str">
        <f>تنظیمات!T1</f>
        <v>شغلی 5</v>
      </c>
      <c r="U1" s="114" t="str">
        <f>تنظیمات!U1</f>
        <v>رفاهی 1</v>
      </c>
      <c r="V1" s="114" t="str">
        <f>تنظیمات!V1</f>
        <v>رفاهی 2</v>
      </c>
      <c r="W1" s="114" t="str">
        <f>تنظیمات!W1</f>
        <v>رفاهی 3</v>
      </c>
      <c r="X1" s="114" t="str">
        <f>تنظیمات!X1</f>
        <v>رفاهی 4</v>
      </c>
      <c r="Y1" s="114" t="str">
        <f>تنظیمات!Y1</f>
        <v>رفاهی 5</v>
      </c>
      <c r="Z1" s="36" t="str">
        <f>تنظیمات!Z1</f>
        <v>اضافه کاری</v>
      </c>
      <c r="AA1" s="36" t="str">
        <f>تنظیمات!AA1</f>
        <v>نوبت کاری</v>
      </c>
      <c r="AB1" s="36" t="str">
        <f>تنظیمات!AB1</f>
        <v>جمعه کاری</v>
      </c>
      <c r="AC1" s="36" t="str">
        <f>تنظیمات!AC1</f>
        <v>شب کاری</v>
      </c>
      <c r="AD1" s="29" t="s">
        <v>46</v>
      </c>
      <c r="AE1" s="29" t="s">
        <v>47</v>
      </c>
      <c r="AF1" s="29" t="s">
        <v>48</v>
      </c>
      <c r="AG1" s="29" t="s">
        <v>49</v>
      </c>
      <c r="AH1" s="29" t="s">
        <v>28</v>
      </c>
      <c r="AI1" s="29" t="s">
        <v>10</v>
      </c>
      <c r="AJ1" s="29" t="s">
        <v>11</v>
      </c>
      <c r="AK1" s="29" t="s">
        <v>27</v>
      </c>
      <c r="AL1" s="29" t="s">
        <v>26</v>
      </c>
      <c r="AM1" s="28" t="s">
        <v>65</v>
      </c>
      <c r="AN1" s="29" t="s">
        <v>99</v>
      </c>
      <c r="AO1" s="36" t="s">
        <v>101</v>
      </c>
      <c r="AP1" s="29" t="s">
        <v>103</v>
      </c>
      <c r="AQ1" s="29" t="s">
        <v>102</v>
      </c>
      <c r="AR1" s="37" t="s">
        <v>66</v>
      </c>
      <c r="AS1" s="38" t="str">
        <f ca="1">MID(CELL("filename",L1),FIND("]",CELL("filename",L1))+1,255)</f>
        <v>اسفند</v>
      </c>
      <c r="AT1" s="38">
        <f ca="1">VLOOKUP(AS1,تنظیمات!J10:K21,2,0)</f>
        <v>12</v>
      </c>
      <c r="AU1" s="38">
        <f ca="1">VLOOKUP(AT1,تنظیمات!K10:L21,2,0)</f>
        <v>29</v>
      </c>
    </row>
    <row r="2" spans="1:47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30">
        <f>IFERROR(VLOOKUP($B2,'لیست پرسنل'!$B$2:$K$101,5,0),"")</f>
        <v>2</v>
      </c>
      <c r="F2" s="30"/>
      <c r="G2" s="30"/>
      <c r="H2" s="31">
        <v>0</v>
      </c>
      <c r="I2" s="31"/>
      <c r="J2" s="31">
        <v>0</v>
      </c>
      <c r="K2" s="6">
        <f>IFERROR(VLOOKUP($B2,'لیست پرسنل'!$B$2:$K$21,4,0)*F2,"")</f>
        <v>0</v>
      </c>
      <c r="L2" s="6">
        <f>IFERROR(IF(VLOOKUP($B2,'لیست پرسنل'!$B$2:$K$21,7,0)="بله",F2*تنظیمات!$C$6,0),"")</f>
        <v>0</v>
      </c>
      <c r="M2" s="6">
        <f ca="1">IFERROR(IF(VLOOKUP($B2,'لیست پرسنل'!$B$2:$K$101,8,0)="بله",IF($F2=$AU$1,تنظیمات!$D$3,تنظیمات!$D$3*$F2/$AU$1),0),"")</f>
        <v>0</v>
      </c>
      <c r="N2" s="6">
        <f ca="1">IFERROR(IF(VLOOKUP($B2,'لیست پرسنل'!$B$2:$K$101,9,0)="بله",IF($F2=$AU$1,تنظیمات!$D$4,تنظیمات!$D$4*$F2/$AU$1),0),"")</f>
        <v>0</v>
      </c>
      <c r="O2" s="6">
        <f ca="1">IFERROR(IF(F2=$AU$1,IF(VLOOKUP($B2,'لیست پرسنل'!$B$2:$K$101,10,0)="بله",تنظیمات!$C$2*3*E2,0),IF(VLOOKUP($B2,'لیست پرسنل'!$B$2:$K$101,8,0)="بله",تنظیمات!$C$2*3*E2,0)*F2/$AU$1),"")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1.4*G2,"")</f>
        <v/>
      </c>
      <c r="AA2" s="6">
        <f ca="1">IFERROR(ROUND(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)*H2/100),0),"")</f>
        <v>0</v>
      </c>
      <c r="AB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/F2)*I2*40/100,"")</f>
        <v/>
      </c>
      <c r="AC2" s="6" t="str">
        <f ca="1">IFERROR((((K2*تنظیمات!$K$7)+(L2*تنظیمات!$L$7)+(M2*تنظیمات!$M$7)+(N2*تنظیمات!$N$7)+(O2*تنظیمات!$O$7)+(P2*تنظیمات!$P$7)+(Q2*تنظیمات!$Q$7)+(R2*تنظیمات!$R$7)+(S2*تنظیمات!$S$7)+(T2*تنظیمات!$T$7)+(U2*تنظیمات!$U$7)+(V2*تنظیمات!$V$7)+(W2*تنظیمات!$W$7)+(X2*تنظیمات!$X$7)+(Y2*تنظیمات!$Y$7))*30/F2)/220*J2*35/100,"")</f>
        <v/>
      </c>
      <c r="AD2" s="6">
        <f t="shared" ref="AD2:AD20" ca="1" si="0">SUM(K2:AC2)</f>
        <v>0</v>
      </c>
      <c r="AE2" s="6" t="str">
        <f ca="1">IFERROR((K2*تنظیمات!$K$3)+(L2*تنظیمات!$L$3)+(M2*تنظیمات!$M$3)+(N2*تنظیمات!$N$3)+(O2*تنظیمات!$O$3)+(P2*تنظیمات!$P$3)+(Q2*تنظیمات!$Q$3)+(R2*تنظیمات!$R$3)+(S2*تنظیمات!$S$3)+(T2*تنظیمات!$T$3)+(U2*تنظیمات!$U$3)+(V2*تنظیمات!$V$3)+(W2*تنظیمات!$W$3)+(X2*تنظیمات!$X$3)+(Y2*تنظیمات!$Y$3)+(Z2*تنظیمات!$Z$3)+(AA2*تنظیمات!$AA$3)+(AB2*تنظیمات!$AB$3)+(AC2*تنظیمات!$AC$3),"")</f>
        <v/>
      </c>
      <c r="AF2" s="6" t="str">
        <f ca="1">IFERROR(ROUND(AE2*تنظیمات!$C$7/100,0),"")</f>
        <v/>
      </c>
      <c r="AG2" s="41" t="str">
        <f ca="1">IFERROR(ROUND(AE2*تنظیمات!$C$8/100,0),"")</f>
        <v/>
      </c>
      <c r="AH2" s="40" t="str">
        <f ca="1">IFERROR((K2*تنظیمات!$K$5)+(L2*تنظیمات!$L$5)+(M2*تنظیمات!$M$5)+(N2*تنظیمات!$N$5)+(O2*تنظیمات!$O$5)+(P2*تنظیمات!$P$5)+(Q2*تنظیمات!$Q$5)+(R2*تنظیمات!$R$5)+(S2*تنظیمات!$S$5)+(T2*تنظیمات!$T$5)+(U2*تنظیمات!$U$5)+(V2*تنظیمات!$V$5)+(W2*تنظیمات!$W$5)+(X2*تنظیمات!$X$5)+(Y2*تنظیمات!$Y$5)+(Z2*تنظیمات!$Z$5)+(AA2*تنظیمات!$AA$5)+(AB2*تنظیمات!$AB$5)+(AC2*تنظیمات!$AC$5)-(AG2*تنظیمات!$D$9),"")</f>
        <v/>
      </c>
      <c r="AI2" s="40" t="str">
        <f ca="1">IFERROR(IF(AH2&lt;'جدول مالیات'!$F$6,0,
IF(AH2&gt;'جدول مالیات'!$C$10,'جدول مالیات'!$I$9+((AH2-'جدول مالیات'!$C$10)*'جدول مالیات'!$J$10/100),
IF(AH2&gt;'جدول مالیات'!$C$9,'جدول مالیات'!$I$8+((AH2-'جدول مالیات'!$C$9)*'جدول مالیات'!$J$9/100),
IF(AH2&gt;'جدول مالیات'!$C$8,'جدول مالیات'!$I$7+((AH2-'جدول مالیات'!$C$8)*'جدول مالیات'!$J$8/100),
IF(AH2&gt;'جدول مالیات'!$C$7,'جدول مالیات'!$I$6+((AH2-'جدول مالیات'!$C$7)*'جدول مالیات'!$J$7/100),
))))),"")</f>
        <v/>
      </c>
      <c r="AJ2" s="40">
        <f ca="1">IFERROR(IF(AL2&gt;AM2,AL2-AM2,0),"")</f>
        <v>0</v>
      </c>
      <c r="AK2" s="86" t="str">
        <f ca="1">IFERROR(AH2+بهمن!AK2,"")</f>
        <v/>
      </c>
      <c r="AL2" s="86" t="str">
        <f ca="1">IFERROR(IF(AK2&lt;'جدول مالیات'!$F$6*$AT$1,0,
IF(AK2&gt;'جدول مالیات'!$C$10*$AT$1,('جدول مالیات'!$I$9*$AT$1)+((AK2-('جدول مالیات'!$C$10*$AT$1))*'جدول مالیات'!$J$10/100),
IF(AK2&gt;'جدول مالیات'!$C$9*$AT$1,('جدول مالیات'!$I$8*$AT$1)+((AK2-('جدول مالیات'!$C$9*$AT$1))*'جدول مالیات'!$J$9/100),
IF(AK2&gt;'جدول مالیات'!$C$8*$AT$1,('جدول مالیات'!$I$7*$AT$1)+((AK2-('جدول مالیات'!$C$8*$AT$1))*'جدول مالیات'!$J$8/100),
IF(AK2&gt;'جدول مالیات'!$C$7*$AT$1,('جدول مالیات'!$I$6*$AT$1)+((AK2-('جدول مالیات'!$C$7*$AT$1))*'جدول مالیات'!$J$7/100),
))))),"")</f>
        <v/>
      </c>
      <c r="AM2" s="86" t="str">
        <f ca="1">بهمن!AL2</f>
        <v/>
      </c>
      <c r="AN2" s="41">
        <f ca="1">IFERROR(IF(تنظیمات!$C$11="سالانه",AJ2,AI2),"")</f>
        <v>0</v>
      </c>
      <c r="AO2" s="31"/>
      <c r="AP2" s="41" t="str">
        <f ca="1">IFERROR(AG2+AN2+AO2,"")</f>
        <v/>
      </c>
      <c r="AQ2" s="42" t="str">
        <f ca="1">IFERROR(AD2-AP2,"")</f>
        <v/>
      </c>
      <c r="AR2" s="87" t="str">
        <f ca="1">$AS$1</f>
        <v>اسفند</v>
      </c>
      <c r="AS2" s="78"/>
      <c r="AT2" s="78"/>
      <c r="AU2" s="78"/>
    </row>
    <row r="3" spans="1:47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30">
        <f>IFERROR(VLOOKUP($B3,'لیست پرسنل'!$B$2:$K$101,5,0),"")</f>
        <v>2</v>
      </c>
      <c r="F3" s="30"/>
      <c r="G3" s="30"/>
      <c r="H3" s="31">
        <v>0</v>
      </c>
      <c r="I3" s="31"/>
      <c r="J3" s="31">
        <v>0</v>
      </c>
      <c r="K3" s="6">
        <f>IFERROR(VLOOKUP($B3,'لیست پرسنل'!$B$2:$K$21,4,0)*F3,"")</f>
        <v>0</v>
      </c>
      <c r="L3" s="6">
        <f>IFERROR(IF(VLOOKUP($B3,'لیست پرسنل'!$B$2:$K$21,7,0)="بله",F3*تنظیمات!$C$6,0),"")</f>
        <v>0</v>
      </c>
      <c r="M3" s="6">
        <f ca="1">IFERROR(IF(VLOOKUP($B3,'لیست پرسنل'!$B$2:$K$101,8,0)="بله",IF($F3=$AU$1,تنظیمات!$D$3,تنظیمات!$D$3*$F3/$AU$1),0),"")</f>
        <v>0</v>
      </c>
      <c r="N3" s="6">
        <f ca="1">IFERROR(IF(VLOOKUP($B3,'لیست پرسنل'!$B$2:$K$101,9,0)="بله",IF($F3=$AU$1,تنظیمات!$D$4,تنظیمات!$D$4*$F3/$AU$1),0),"")</f>
        <v>0</v>
      </c>
      <c r="O3" s="6">
        <f ca="1">IFERROR(IF(F3=$AU$1,IF(VLOOKUP($B3,'لیست پرسنل'!$B$2:$K$101,10,0)="بله",تنظیمات!$C$2*3*E3,0),IF(VLOOKUP($B3,'لیست پرسنل'!$B$2:$K$101,8,0)="بله",تنظیمات!$C$2*3*E3,0)*F3/$AU$1),"")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1.4*G3,"")</f>
        <v/>
      </c>
      <c r="AA3" s="6">
        <f ca="1">IFERROR(ROUND(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)*H3/100),0),"")</f>
        <v>0</v>
      </c>
      <c r="AB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/F3)*I3*40/100,"")</f>
        <v/>
      </c>
      <c r="AC3" s="6" t="str">
        <f ca="1">IFERROR((((K3*تنظیمات!$K$7)+(L3*تنظیمات!$L$7)+(M3*تنظیمات!$M$7)+(N3*تنظیمات!$N$7)+(O3*تنظیمات!$O$7)+(P3*تنظیمات!$P$7)+(Q3*تنظیمات!$Q$7)+(R3*تنظیمات!$R$7)+(S3*تنظیمات!$S$7)+(T3*تنظیمات!$T$7)+(U3*تنظیمات!$U$7)+(V3*تنظیمات!$V$7)+(W3*تنظیمات!$W$7)+(X3*تنظیمات!$X$7)+(Y3*تنظیمات!$Y$7))*30/F3)/220*J3*35/100,"")</f>
        <v/>
      </c>
      <c r="AD3" s="6">
        <f t="shared" ca="1" si="0"/>
        <v>0</v>
      </c>
      <c r="AE3" s="6" t="str">
        <f ca="1">IFERROR((K3*تنظیمات!$K$3)+(L3*تنظیمات!$L$3)+(M3*تنظیمات!$M$3)+(N3*تنظیمات!$N$3)+(O3*تنظیمات!$O$3)+(P3*تنظیمات!$P$3)+(Q3*تنظیمات!$Q$3)+(R3*تنظیمات!$R$3)+(S3*تنظیمات!$S$3)+(T3*تنظیمات!$T$3)+(U3*تنظیمات!$U$3)+(V3*تنظیمات!$V$3)+(W3*تنظیمات!$W$3)+(X3*تنظیمات!$X$3)+(Y3*تنظیمات!$Y$3)+(Z3*تنظیمات!$Z$3)+(AA3*تنظیمات!$AA$3)+(AB3*تنظیمات!$AB$3)+(AC3*تنظیمات!$AC$3),"")</f>
        <v/>
      </c>
      <c r="AF3" s="6" t="str">
        <f ca="1">IFERROR(ROUND(AE3*تنظیمات!$C$7/100,0),"")</f>
        <v/>
      </c>
      <c r="AG3" s="41" t="str">
        <f ca="1">IFERROR(ROUND(AE3*تنظیمات!$C$8/100,0),"")</f>
        <v/>
      </c>
      <c r="AH3" s="40" t="str">
        <f ca="1">IFERROR((K3*تنظیمات!$K$5)+(L3*تنظیمات!$L$5)+(M3*تنظیمات!$M$5)+(N3*تنظیمات!$N$5)+(O3*تنظیمات!$O$5)+(P3*تنظیمات!$P$5)+(Q3*تنظیمات!$Q$5)+(R3*تنظیمات!$R$5)+(S3*تنظیمات!$S$5)+(T3*تنظیمات!$T$5)+(U3*تنظیمات!$U$5)+(V3*تنظیمات!$V$5)+(W3*تنظیمات!$W$5)+(X3*تنظیمات!$X$5)+(Y3*تنظیمات!$Y$5)+(Z3*تنظیمات!$Z$5)+(AA3*تنظیمات!$AA$5)+(AB3*تنظیمات!$AB$5)+(AC3*تنظیمات!$AC$5)-(AG3*تنظیمات!$D$9),"")</f>
        <v/>
      </c>
      <c r="AI3" s="40" t="str">
        <f ca="1">IFERROR(IF(AH3&lt;'جدول مالیات'!$F$6,0,
IF(AH3&gt;'جدول مالیات'!$C$10,'جدول مالیات'!$I$9+((AH3-'جدول مالیات'!$C$10)*'جدول مالیات'!$J$10/100),
IF(AH3&gt;'جدول مالیات'!$C$9,'جدول مالیات'!$I$8+((AH3-'جدول مالیات'!$C$9)*'جدول مالیات'!$J$9/100),
IF(AH3&gt;'جدول مالیات'!$C$8,'جدول مالیات'!$I$7+((AH3-'جدول مالیات'!$C$8)*'جدول مالیات'!$J$8/100),
IF(AH3&gt;'جدول مالیات'!$C$7,'جدول مالیات'!$I$6+((AH3-'جدول مالیات'!$C$7)*'جدول مالیات'!$J$7/100),
))))),"")</f>
        <v/>
      </c>
      <c r="AJ3" s="40">
        <f t="shared" ref="AJ3:AJ66" ca="1" si="1">IFERROR(IF(AL3&gt;AM3,AL3-AM3,0),"")</f>
        <v>0</v>
      </c>
      <c r="AK3" s="86" t="str">
        <f ca="1">IFERROR(AH3+بهمن!AK3,"")</f>
        <v/>
      </c>
      <c r="AL3" s="86" t="str">
        <f ca="1">IFERROR(IF(AK3&lt;'جدول مالیات'!$F$6*$AT$1,0,
IF(AK3&gt;'جدول مالیات'!$C$10*$AT$1,('جدول مالیات'!$I$9*$AT$1)+((AK3-('جدول مالیات'!$C$10*$AT$1))*'جدول مالیات'!$J$10/100),
IF(AK3&gt;'جدول مالیات'!$C$9*$AT$1,('جدول مالیات'!$I$8*$AT$1)+((AK3-('جدول مالیات'!$C$9*$AT$1))*'جدول مالیات'!$J$9/100),
IF(AK3&gt;'جدول مالیات'!$C$8*$AT$1,('جدول مالیات'!$I$7*$AT$1)+((AK3-('جدول مالیات'!$C$8*$AT$1))*'جدول مالیات'!$J$8/100),
IF(AK3&gt;'جدول مالیات'!$C$7*$AT$1,('جدول مالیات'!$I$6*$AT$1)+((AK3-('جدول مالیات'!$C$7*$AT$1))*'جدول مالیات'!$J$7/100),
))))),"")</f>
        <v/>
      </c>
      <c r="AM3" s="86" t="str">
        <f ca="1">بهمن!AL3</f>
        <v/>
      </c>
      <c r="AN3" s="41">
        <f ca="1">IFERROR(IF(تنظیمات!$C$11="سالانه",AJ3,AI3),"")</f>
        <v>0</v>
      </c>
      <c r="AO3" s="31"/>
      <c r="AP3" s="41" t="str">
        <f t="shared" ref="AP3:AP66" ca="1" si="2">IFERROR(AG3+AN3+AO3,"")</f>
        <v/>
      </c>
      <c r="AQ3" s="42" t="str">
        <f t="shared" ref="AQ3:AQ66" ca="1" si="3">IFERROR(AD3-AP3,"")</f>
        <v/>
      </c>
      <c r="AR3" s="87" t="str">
        <f t="shared" ref="AR3:AR66" ca="1" si="4">$AS$1</f>
        <v>اسفند</v>
      </c>
      <c r="AS3" s="78"/>
      <c r="AT3" s="78"/>
      <c r="AU3" s="78"/>
    </row>
    <row r="4" spans="1:47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30">
        <f>IFERROR(VLOOKUP($B4,'لیست پرسنل'!$B$2:$K$101,5,0),"")</f>
        <v>0</v>
      </c>
      <c r="F4" s="30"/>
      <c r="G4" s="30"/>
      <c r="H4" s="31">
        <v>0</v>
      </c>
      <c r="I4" s="31"/>
      <c r="J4" s="31">
        <v>0</v>
      </c>
      <c r="K4" s="6">
        <f>IFERROR(VLOOKUP($B4,'لیست پرسنل'!$B$2:$K$21,4,0)*F4,"")</f>
        <v>0</v>
      </c>
      <c r="L4" s="6">
        <f>IFERROR(IF(VLOOKUP($B4,'لیست پرسنل'!$B$2:$K$21,7,0)="بله",F4*تنظیمات!$C$6,0),"")</f>
        <v>0</v>
      </c>
      <c r="M4" s="6">
        <f ca="1">IFERROR(IF(VLOOKUP($B4,'لیست پرسنل'!$B$2:$K$101,8,0)="بله",IF($F4=$AU$1,تنظیمات!$D$3,تنظیمات!$D$3*$F4/$AU$1),0),"")</f>
        <v>0</v>
      </c>
      <c r="N4" s="6">
        <f ca="1">IFERROR(IF(VLOOKUP($B4,'لیست پرسنل'!$B$2:$K$101,9,0)="بله",IF($F4=$AU$1,تنظیمات!$D$4,تنظیمات!$D$4*$F4/$AU$1),0),"")</f>
        <v>0</v>
      </c>
      <c r="O4" s="6">
        <f ca="1">IFERROR(IF(F4=$AU$1,IF(VLOOKUP($B4,'لیست پرسنل'!$B$2:$K$101,10,0)="بله",تنظیمات!$C$2*3*E4,0),IF(VLOOKUP($B4,'لیست پرسنل'!$B$2:$K$101,8,0)="بله",تنظیمات!$C$2*3*E4,0)*F4/$AU$1),"")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1.4*G4,"")</f>
        <v/>
      </c>
      <c r="AA4" s="6">
        <f ca="1">IFERROR(ROUND(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)*H4/100),0),"")</f>
        <v>0</v>
      </c>
      <c r="AB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/F4)*I4*40/100,"")</f>
        <v/>
      </c>
      <c r="AC4" s="6" t="str">
        <f ca="1">IFERROR((((K4*تنظیمات!$K$7)+(L4*تنظیمات!$L$7)+(M4*تنظیمات!$M$7)+(N4*تنظیمات!$N$7)+(O4*تنظیمات!$O$7)+(P4*تنظیمات!$P$7)+(Q4*تنظیمات!$Q$7)+(R4*تنظیمات!$R$7)+(S4*تنظیمات!$S$7)+(T4*تنظیمات!$T$7)+(U4*تنظیمات!$U$7)+(V4*تنظیمات!$V$7)+(W4*تنظیمات!$W$7)+(X4*تنظیمات!$X$7)+(Y4*تنظیمات!$Y$7))*30/F4)/220*J4*35/100,"")</f>
        <v/>
      </c>
      <c r="AD4" s="6">
        <f t="shared" ca="1" si="0"/>
        <v>0</v>
      </c>
      <c r="AE4" s="6" t="str">
        <f ca="1">IFERROR((K4*تنظیمات!$K$3)+(L4*تنظیمات!$L$3)+(M4*تنظیمات!$M$3)+(N4*تنظیمات!$N$3)+(O4*تنظیمات!$O$3)+(P4*تنظیمات!$P$3)+(Q4*تنظیمات!$Q$3)+(R4*تنظیمات!$R$3)+(S4*تنظیمات!$S$3)+(T4*تنظیمات!$T$3)+(U4*تنظیمات!$U$3)+(V4*تنظیمات!$V$3)+(W4*تنظیمات!$W$3)+(X4*تنظیمات!$X$3)+(Y4*تنظیمات!$Y$3)+(Z4*تنظیمات!$Z$3)+(AA4*تنظیمات!$AA$3)+(AB4*تنظیمات!$AB$3)+(AC4*تنظیمات!$AC$3),"")</f>
        <v/>
      </c>
      <c r="AF4" s="6" t="str">
        <f ca="1">IFERROR(ROUND(AE4*تنظیمات!$C$7/100,0),"")</f>
        <v/>
      </c>
      <c r="AG4" s="41" t="str">
        <f ca="1">IFERROR(ROUND(AE4*تنظیمات!$C$8/100,0),"")</f>
        <v/>
      </c>
      <c r="AH4" s="40" t="str">
        <f ca="1">IFERROR((K4*تنظیمات!$K$5)+(L4*تنظیمات!$L$5)+(M4*تنظیمات!$M$5)+(N4*تنظیمات!$N$5)+(O4*تنظیمات!$O$5)+(P4*تنظیمات!$P$5)+(Q4*تنظیمات!$Q$5)+(R4*تنظیمات!$R$5)+(S4*تنظیمات!$S$5)+(T4*تنظیمات!$T$5)+(U4*تنظیمات!$U$5)+(V4*تنظیمات!$V$5)+(W4*تنظیمات!$W$5)+(X4*تنظیمات!$X$5)+(Y4*تنظیمات!$Y$5)+(Z4*تنظیمات!$Z$5)+(AA4*تنظیمات!$AA$5)+(AB4*تنظیمات!$AB$5)+(AC4*تنظیمات!$AC$5)-(AG4*تنظیمات!$D$9),"")</f>
        <v/>
      </c>
      <c r="AI4" s="40" t="str">
        <f ca="1">IFERROR(IF(AH4&lt;'جدول مالیات'!$F$6,0,
IF(AH4&gt;'جدول مالیات'!$C$10,'جدول مالیات'!$I$9+((AH4-'جدول مالیات'!$C$10)*'جدول مالیات'!$J$10/100),
IF(AH4&gt;'جدول مالیات'!$C$9,'جدول مالیات'!$I$8+((AH4-'جدول مالیات'!$C$9)*'جدول مالیات'!$J$9/100),
IF(AH4&gt;'جدول مالیات'!$C$8,'جدول مالیات'!$I$7+((AH4-'جدول مالیات'!$C$8)*'جدول مالیات'!$J$8/100),
IF(AH4&gt;'جدول مالیات'!$C$7,'جدول مالیات'!$I$6+((AH4-'جدول مالیات'!$C$7)*'جدول مالیات'!$J$7/100),
))))),"")</f>
        <v/>
      </c>
      <c r="AJ4" s="40">
        <f t="shared" ca="1" si="1"/>
        <v>0</v>
      </c>
      <c r="AK4" s="86" t="str">
        <f ca="1">IFERROR(AH4+بهمن!AK4,"")</f>
        <v/>
      </c>
      <c r="AL4" s="86" t="str">
        <f ca="1">IFERROR(IF(AK4&lt;'جدول مالیات'!$F$6*$AT$1,0,
IF(AK4&gt;'جدول مالیات'!$C$10*$AT$1,('جدول مالیات'!$I$9*$AT$1)+((AK4-('جدول مالیات'!$C$10*$AT$1))*'جدول مالیات'!$J$10/100),
IF(AK4&gt;'جدول مالیات'!$C$9*$AT$1,('جدول مالیات'!$I$8*$AT$1)+((AK4-('جدول مالیات'!$C$9*$AT$1))*'جدول مالیات'!$J$9/100),
IF(AK4&gt;'جدول مالیات'!$C$8*$AT$1,('جدول مالیات'!$I$7*$AT$1)+((AK4-('جدول مالیات'!$C$8*$AT$1))*'جدول مالیات'!$J$8/100),
IF(AK4&gt;'جدول مالیات'!$C$7*$AT$1,('جدول مالیات'!$I$6*$AT$1)+((AK4-('جدول مالیات'!$C$7*$AT$1))*'جدول مالیات'!$J$7/100),
))))),"")</f>
        <v/>
      </c>
      <c r="AM4" s="86" t="str">
        <f ca="1">بهمن!AL4</f>
        <v/>
      </c>
      <c r="AN4" s="41">
        <f ca="1">IFERROR(IF(تنظیمات!$C$11="سالانه",AJ4,AI4),"")</f>
        <v>0</v>
      </c>
      <c r="AO4" s="31"/>
      <c r="AP4" s="41" t="str">
        <f t="shared" ca="1" si="2"/>
        <v/>
      </c>
      <c r="AQ4" s="42" t="str">
        <f t="shared" ca="1" si="3"/>
        <v/>
      </c>
      <c r="AR4" s="87" t="str">
        <f t="shared" ca="1" si="4"/>
        <v>اسفند</v>
      </c>
      <c r="AS4" s="78"/>
      <c r="AT4" s="78"/>
      <c r="AU4" s="78"/>
    </row>
    <row r="5" spans="1:47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30">
        <f>IFERROR(VLOOKUP($B5,'لیست پرسنل'!$B$2:$K$101,5,0),"")</f>
        <v>0</v>
      </c>
      <c r="F5" s="30"/>
      <c r="G5" s="30"/>
      <c r="H5" s="31">
        <v>0</v>
      </c>
      <c r="I5" s="31"/>
      <c r="J5" s="31">
        <v>0</v>
      </c>
      <c r="K5" s="6">
        <f>IFERROR(VLOOKUP($B5,'لیست پرسنل'!$B$2:$K$21,4,0)*F5,"")</f>
        <v>0</v>
      </c>
      <c r="L5" s="6">
        <f>IFERROR(IF(VLOOKUP($B5,'لیست پرسنل'!$B$2:$K$21,7,0)="بله",F5*تنظیمات!$C$6,0),"")</f>
        <v>0</v>
      </c>
      <c r="M5" s="6">
        <f ca="1">IFERROR(IF(VLOOKUP($B5,'لیست پرسنل'!$B$2:$K$101,8,0)="بله",IF($F5=$AU$1,تنظیمات!$D$3,تنظیمات!$D$3*$F5/$AU$1),0),"")</f>
        <v>0</v>
      </c>
      <c r="N5" s="6">
        <f ca="1">IFERROR(IF(VLOOKUP($B5,'لیست پرسنل'!$B$2:$K$101,9,0)="بله",IF($F5=$AU$1,تنظیمات!$D$4,تنظیمات!$D$4*$F5/$AU$1),0),"")</f>
        <v>0</v>
      </c>
      <c r="O5" s="6">
        <f ca="1">IFERROR(IF(F5=$AU$1,IF(VLOOKUP($B5,'لیست پرسنل'!$B$2:$K$101,10,0)="بله",تنظیمات!$C$2*3*E5,0),IF(VLOOKUP($B5,'لیست پرسنل'!$B$2:$K$101,8,0)="بله",تنظیمات!$C$2*3*E5,0)*F5/$AU$1),"")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1.4*G5,"")</f>
        <v/>
      </c>
      <c r="AA5" s="6">
        <f ca="1">IFERROR(ROUND(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)*H5/100),0),"")</f>
        <v>0</v>
      </c>
      <c r="AB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/F5)*I5*40/100,"")</f>
        <v/>
      </c>
      <c r="AC5" s="6" t="str">
        <f ca="1">IFERROR((((K5*تنظیمات!$K$7)+(L5*تنظیمات!$L$7)+(M5*تنظیمات!$M$7)+(N5*تنظیمات!$N$7)+(O5*تنظیمات!$O$7)+(P5*تنظیمات!$P$7)+(Q5*تنظیمات!$Q$7)+(R5*تنظیمات!$R$7)+(S5*تنظیمات!$S$7)+(T5*تنظیمات!$T$7)+(U5*تنظیمات!$U$7)+(V5*تنظیمات!$V$7)+(W5*تنظیمات!$W$7)+(X5*تنظیمات!$X$7)+(Y5*تنظیمات!$Y$7))*30/F5)/220*J5*35/100,"")</f>
        <v/>
      </c>
      <c r="AD5" s="6">
        <f t="shared" ca="1" si="0"/>
        <v>0</v>
      </c>
      <c r="AE5" s="6" t="str">
        <f ca="1">IFERROR((K5*تنظیمات!$K$3)+(L5*تنظیمات!$L$3)+(M5*تنظیمات!$M$3)+(N5*تنظیمات!$N$3)+(O5*تنظیمات!$O$3)+(P5*تنظیمات!$P$3)+(Q5*تنظیمات!$Q$3)+(R5*تنظیمات!$R$3)+(S5*تنظیمات!$S$3)+(T5*تنظیمات!$T$3)+(U5*تنظیمات!$U$3)+(V5*تنظیمات!$V$3)+(W5*تنظیمات!$W$3)+(X5*تنظیمات!$X$3)+(Y5*تنظیمات!$Y$3)+(Z5*تنظیمات!$Z$3)+(AA5*تنظیمات!$AA$3)+(AB5*تنظیمات!$AB$3)+(AC5*تنظیمات!$AC$3),"")</f>
        <v/>
      </c>
      <c r="AF5" s="6" t="str">
        <f ca="1">IFERROR(ROUND(AE5*تنظیمات!$C$7/100,0),"")</f>
        <v/>
      </c>
      <c r="AG5" s="41" t="str">
        <f ca="1">IFERROR(ROUND(AE5*تنظیمات!$C$8/100,0),"")</f>
        <v/>
      </c>
      <c r="AH5" s="40" t="str">
        <f ca="1">IFERROR((K5*تنظیمات!$K$5)+(L5*تنظیمات!$L$5)+(M5*تنظیمات!$M$5)+(N5*تنظیمات!$N$5)+(O5*تنظیمات!$O$5)+(P5*تنظیمات!$P$5)+(Q5*تنظیمات!$Q$5)+(R5*تنظیمات!$R$5)+(S5*تنظیمات!$S$5)+(T5*تنظیمات!$T$5)+(U5*تنظیمات!$U$5)+(V5*تنظیمات!$V$5)+(W5*تنظیمات!$W$5)+(X5*تنظیمات!$X$5)+(Y5*تنظیمات!$Y$5)+(Z5*تنظیمات!$Z$5)+(AA5*تنظیمات!$AA$5)+(AB5*تنظیمات!$AB$5)+(AC5*تنظیمات!$AC$5)-(AG5*تنظیمات!$D$9),"")</f>
        <v/>
      </c>
      <c r="AI5" s="40" t="str">
        <f ca="1">IFERROR(IF(AH5&lt;'جدول مالیات'!$F$6,0,
IF(AH5&gt;'جدول مالیات'!$C$10,'جدول مالیات'!$I$9+((AH5-'جدول مالیات'!$C$10)*'جدول مالیات'!$J$10/100),
IF(AH5&gt;'جدول مالیات'!$C$9,'جدول مالیات'!$I$8+((AH5-'جدول مالیات'!$C$9)*'جدول مالیات'!$J$9/100),
IF(AH5&gt;'جدول مالیات'!$C$8,'جدول مالیات'!$I$7+((AH5-'جدول مالیات'!$C$8)*'جدول مالیات'!$J$8/100),
IF(AH5&gt;'جدول مالیات'!$C$7,'جدول مالیات'!$I$6+((AH5-'جدول مالیات'!$C$7)*'جدول مالیات'!$J$7/100),
))))),"")</f>
        <v/>
      </c>
      <c r="AJ5" s="40">
        <f t="shared" ca="1" si="1"/>
        <v>0</v>
      </c>
      <c r="AK5" s="86" t="str">
        <f ca="1">IFERROR(AH5+بهمن!AK5,"")</f>
        <v/>
      </c>
      <c r="AL5" s="86" t="str">
        <f ca="1">IFERROR(IF(AK5&lt;'جدول مالیات'!$F$6*$AT$1,0,
IF(AK5&gt;'جدول مالیات'!$C$10*$AT$1,('جدول مالیات'!$I$9*$AT$1)+((AK5-('جدول مالیات'!$C$10*$AT$1))*'جدول مالیات'!$J$10/100),
IF(AK5&gt;'جدول مالیات'!$C$9*$AT$1,('جدول مالیات'!$I$8*$AT$1)+((AK5-('جدول مالیات'!$C$9*$AT$1))*'جدول مالیات'!$J$9/100),
IF(AK5&gt;'جدول مالیات'!$C$8*$AT$1,('جدول مالیات'!$I$7*$AT$1)+((AK5-('جدول مالیات'!$C$8*$AT$1))*'جدول مالیات'!$J$8/100),
IF(AK5&gt;'جدول مالیات'!$C$7*$AT$1,('جدول مالیات'!$I$6*$AT$1)+((AK5-('جدول مالیات'!$C$7*$AT$1))*'جدول مالیات'!$J$7/100),
))))),"")</f>
        <v/>
      </c>
      <c r="AM5" s="86" t="str">
        <f ca="1">بهمن!AL5</f>
        <v/>
      </c>
      <c r="AN5" s="41">
        <f ca="1">IFERROR(IF(تنظیمات!$C$11="سالانه",AJ5,AI5),"")</f>
        <v>0</v>
      </c>
      <c r="AO5" s="31"/>
      <c r="AP5" s="41" t="str">
        <f t="shared" ca="1" si="2"/>
        <v/>
      </c>
      <c r="AQ5" s="42" t="str">
        <f t="shared" ca="1" si="3"/>
        <v/>
      </c>
      <c r="AR5" s="87" t="str">
        <f t="shared" ca="1" si="4"/>
        <v>اسفند</v>
      </c>
      <c r="AS5" s="78"/>
      <c r="AT5" s="78"/>
      <c r="AU5" s="78"/>
    </row>
    <row r="6" spans="1:47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30">
        <f>IFERROR(VLOOKUP($B6,'لیست پرسنل'!$B$2:$K$101,5,0),"")</f>
        <v>1</v>
      </c>
      <c r="F6" s="30"/>
      <c r="G6" s="30"/>
      <c r="H6" s="31">
        <v>0</v>
      </c>
      <c r="I6" s="31"/>
      <c r="J6" s="31">
        <v>0</v>
      </c>
      <c r="K6" s="6">
        <f>IFERROR(VLOOKUP($B6,'لیست پرسنل'!$B$2:$K$21,4,0)*F6,"")</f>
        <v>0</v>
      </c>
      <c r="L6" s="6">
        <f>IFERROR(IF(VLOOKUP($B6,'لیست پرسنل'!$B$2:$K$21,7,0)="بله",F6*تنظیمات!$C$6,0),"")</f>
        <v>0</v>
      </c>
      <c r="M6" s="6">
        <f ca="1">IFERROR(IF(VLOOKUP($B6,'لیست پرسنل'!$B$2:$K$101,8,0)="بله",IF($F6=$AU$1,تنظیمات!$D$3,تنظیمات!$D$3*$F6/$AU$1),0),"")</f>
        <v>0</v>
      </c>
      <c r="N6" s="6">
        <f ca="1">IFERROR(IF(VLOOKUP($B6,'لیست پرسنل'!$B$2:$K$101,9,0)="بله",IF($F6=$AU$1,تنظیمات!$D$4,تنظیمات!$D$4*$F6/$AU$1),0),"")</f>
        <v>0</v>
      </c>
      <c r="O6" s="6">
        <f ca="1">IFERROR(IF(F6=$AU$1,IF(VLOOKUP($B6,'لیست پرسنل'!$B$2:$K$101,10,0)="بله",تنظیمات!$C$2*3*E6,0),IF(VLOOKUP($B6,'لیست پرسنل'!$B$2:$K$101,8,0)="بله",تنظیمات!$C$2*3*E6,0)*F6/$AU$1),"")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1.4*G6,"")</f>
        <v/>
      </c>
      <c r="AA6" s="6">
        <f ca="1">IFERROR(ROUND(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)*H6/100),0),"")</f>
        <v>0</v>
      </c>
      <c r="AB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/F6)*I6*40/100,"")</f>
        <v/>
      </c>
      <c r="AC6" s="6" t="str">
        <f ca="1">IFERROR((((K6*تنظیمات!$K$7)+(L6*تنظیمات!$L$7)+(M6*تنظیمات!$M$7)+(N6*تنظیمات!$N$7)+(O6*تنظیمات!$O$7)+(P6*تنظیمات!$P$7)+(Q6*تنظیمات!$Q$7)+(R6*تنظیمات!$R$7)+(S6*تنظیمات!$S$7)+(T6*تنظیمات!$T$7)+(U6*تنظیمات!$U$7)+(V6*تنظیمات!$V$7)+(W6*تنظیمات!$W$7)+(X6*تنظیمات!$X$7)+(Y6*تنظیمات!$Y$7))*30/F6)/220*J6*35/100,"")</f>
        <v/>
      </c>
      <c r="AD6" s="6">
        <f t="shared" ca="1" si="0"/>
        <v>0</v>
      </c>
      <c r="AE6" s="6" t="str">
        <f ca="1">IFERROR((K6*تنظیمات!$K$3)+(L6*تنظیمات!$L$3)+(M6*تنظیمات!$M$3)+(N6*تنظیمات!$N$3)+(O6*تنظیمات!$O$3)+(P6*تنظیمات!$P$3)+(Q6*تنظیمات!$Q$3)+(R6*تنظیمات!$R$3)+(S6*تنظیمات!$S$3)+(T6*تنظیمات!$T$3)+(U6*تنظیمات!$U$3)+(V6*تنظیمات!$V$3)+(W6*تنظیمات!$W$3)+(X6*تنظیمات!$X$3)+(Y6*تنظیمات!$Y$3)+(Z6*تنظیمات!$Z$3)+(AA6*تنظیمات!$AA$3)+(AB6*تنظیمات!$AB$3)+(AC6*تنظیمات!$AC$3),"")</f>
        <v/>
      </c>
      <c r="AF6" s="6" t="str">
        <f ca="1">IFERROR(ROUND(AE6*تنظیمات!$C$7/100,0),"")</f>
        <v/>
      </c>
      <c r="AG6" s="41" t="str">
        <f ca="1">IFERROR(ROUND(AE6*تنظیمات!$C$8/100,0),"")</f>
        <v/>
      </c>
      <c r="AH6" s="40" t="str">
        <f ca="1">IFERROR((K6*تنظیمات!$K$5)+(L6*تنظیمات!$L$5)+(M6*تنظیمات!$M$5)+(N6*تنظیمات!$N$5)+(O6*تنظیمات!$O$5)+(P6*تنظیمات!$P$5)+(Q6*تنظیمات!$Q$5)+(R6*تنظیمات!$R$5)+(S6*تنظیمات!$S$5)+(T6*تنظیمات!$T$5)+(U6*تنظیمات!$U$5)+(V6*تنظیمات!$V$5)+(W6*تنظیمات!$W$5)+(X6*تنظیمات!$X$5)+(Y6*تنظیمات!$Y$5)+(Z6*تنظیمات!$Z$5)+(AA6*تنظیمات!$AA$5)+(AB6*تنظیمات!$AB$5)+(AC6*تنظیمات!$AC$5)-(AG6*تنظیمات!$D$9),"")</f>
        <v/>
      </c>
      <c r="AI6" s="40" t="str">
        <f ca="1">IFERROR(IF(AH6&lt;'جدول مالیات'!$F$6,0,
IF(AH6&gt;'جدول مالیات'!$C$10,'جدول مالیات'!$I$9+((AH6-'جدول مالیات'!$C$10)*'جدول مالیات'!$J$10/100),
IF(AH6&gt;'جدول مالیات'!$C$9,'جدول مالیات'!$I$8+((AH6-'جدول مالیات'!$C$9)*'جدول مالیات'!$J$9/100),
IF(AH6&gt;'جدول مالیات'!$C$8,'جدول مالیات'!$I$7+((AH6-'جدول مالیات'!$C$8)*'جدول مالیات'!$J$8/100),
IF(AH6&gt;'جدول مالیات'!$C$7,'جدول مالیات'!$I$6+((AH6-'جدول مالیات'!$C$7)*'جدول مالیات'!$J$7/100),
))))),"")</f>
        <v/>
      </c>
      <c r="AJ6" s="40">
        <f t="shared" ca="1" si="1"/>
        <v>0</v>
      </c>
      <c r="AK6" s="86" t="str">
        <f ca="1">IFERROR(AH6+بهمن!AK6,"")</f>
        <v/>
      </c>
      <c r="AL6" s="86" t="str">
        <f ca="1">IFERROR(IF(AK6&lt;'جدول مالیات'!$F$6*$AT$1,0,
IF(AK6&gt;'جدول مالیات'!$C$10*$AT$1,('جدول مالیات'!$I$9*$AT$1)+((AK6-('جدول مالیات'!$C$10*$AT$1))*'جدول مالیات'!$J$10/100),
IF(AK6&gt;'جدول مالیات'!$C$9*$AT$1,('جدول مالیات'!$I$8*$AT$1)+((AK6-('جدول مالیات'!$C$9*$AT$1))*'جدول مالیات'!$J$9/100),
IF(AK6&gt;'جدول مالیات'!$C$8*$AT$1,('جدول مالیات'!$I$7*$AT$1)+((AK6-('جدول مالیات'!$C$8*$AT$1))*'جدول مالیات'!$J$8/100),
IF(AK6&gt;'جدول مالیات'!$C$7*$AT$1,('جدول مالیات'!$I$6*$AT$1)+((AK6-('جدول مالیات'!$C$7*$AT$1))*'جدول مالیات'!$J$7/100),
))))),"")</f>
        <v/>
      </c>
      <c r="AM6" s="86" t="str">
        <f ca="1">بهمن!AL6</f>
        <v/>
      </c>
      <c r="AN6" s="41">
        <f ca="1">IFERROR(IF(تنظیمات!$C$11="سالانه",AJ6,AI6),"")</f>
        <v>0</v>
      </c>
      <c r="AO6" s="31"/>
      <c r="AP6" s="41" t="str">
        <f t="shared" ca="1" si="2"/>
        <v/>
      </c>
      <c r="AQ6" s="42" t="str">
        <f t="shared" ca="1" si="3"/>
        <v/>
      </c>
      <c r="AR6" s="87" t="str">
        <f t="shared" ca="1" si="4"/>
        <v>اسفند</v>
      </c>
      <c r="AS6" s="78"/>
      <c r="AT6" s="78"/>
      <c r="AU6" s="78"/>
    </row>
    <row r="7" spans="1:47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30" t="str">
        <f>IFERROR(VLOOKUP($B7,'لیست پرسنل'!$B$2:$K$101,5,0),"")</f>
        <v/>
      </c>
      <c r="F7" s="30"/>
      <c r="G7" s="30"/>
      <c r="H7" s="31">
        <v>0</v>
      </c>
      <c r="I7" s="31"/>
      <c r="J7" s="31">
        <v>0</v>
      </c>
      <c r="K7" s="6" t="str">
        <f>IFERROR(VLOOKUP($B7,'لیست پرسنل'!$B$2:$K$21,4,0)*F7,"")</f>
        <v/>
      </c>
      <c r="L7" s="6" t="str">
        <f>IFERROR(IF(VLOOKUP($B7,'لیست پرسنل'!$B$2:$K$21,7,0)="بله",F7*تنظیمات!$C$6,0),"")</f>
        <v/>
      </c>
      <c r="M7" s="6" t="str">
        <f>IFERROR(IF(VLOOKUP($B7,'لیست پرسنل'!$B$2:$K$101,8,0)="بله",IF($F7=$AU$1,تنظیمات!$D$3,تنظیمات!$D$3*$F7/$AU$1),0),"")</f>
        <v/>
      </c>
      <c r="N7" s="6" t="str">
        <f>IFERROR(IF(VLOOKUP($B7,'لیست پرسنل'!$B$2:$K$101,9,0)="بله",IF($F7=$AU$1,تنظیمات!$D$4,تنظیمات!$D$4*$F7/$AU$1),0),"")</f>
        <v/>
      </c>
      <c r="O7" s="6" t="str">
        <f ca="1">IFERROR(IF(F7=$AU$1,IF(VLOOKUP($B7,'لیست پرسنل'!$B$2:$K$101,10,0)="بله",تنظیمات!$C$2*3*E7,0),IF(VLOOKUP($B7,'لیست پرسنل'!$B$2:$K$101,8,0)="بله",تنظیمات!$C$2*3*E7,0)*F7/$AU$1),"")</f>
        <v/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1.4*G7,"")</f>
        <v/>
      </c>
      <c r="AA7" s="6" t="str">
        <f ca="1">IFERROR(ROUND(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)*H7/100),0),"")</f>
        <v/>
      </c>
      <c r="AB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/F7)*I7*40/100,"")</f>
        <v/>
      </c>
      <c r="AC7" s="6" t="str">
        <f ca="1">IFERROR((((K7*تنظیمات!$K$7)+(L7*تنظیمات!$L$7)+(M7*تنظیمات!$M$7)+(N7*تنظیمات!$N$7)+(O7*تنظیمات!$O$7)+(P7*تنظیمات!$P$7)+(Q7*تنظیمات!$Q$7)+(R7*تنظیمات!$R$7)+(S7*تنظیمات!$S$7)+(T7*تنظیمات!$T$7)+(U7*تنظیمات!$U$7)+(V7*تنظیمات!$V$7)+(W7*تنظیمات!$W$7)+(X7*تنظیمات!$X$7)+(Y7*تنظیمات!$Y$7))*30/F7)/220*J7*35/100,"")</f>
        <v/>
      </c>
      <c r="AD7" s="6">
        <f t="shared" ca="1" si="0"/>
        <v>0</v>
      </c>
      <c r="AE7" s="6" t="str">
        <f ca="1">IFERROR((K7*تنظیمات!$K$3)+(L7*تنظیمات!$L$3)+(M7*تنظیمات!$M$3)+(N7*تنظیمات!$N$3)+(O7*تنظیمات!$O$3)+(P7*تنظیمات!$P$3)+(Q7*تنظیمات!$Q$3)+(R7*تنظیمات!$R$3)+(S7*تنظیمات!$S$3)+(T7*تنظیمات!$T$3)+(U7*تنظیمات!$U$3)+(V7*تنظیمات!$V$3)+(W7*تنظیمات!$W$3)+(X7*تنظیمات!$X$3)+(Y7*تنظیمات!$Y$3)+(Z7*تنظیمات!$Z$3)+(AA7*تنظیمات!$AA$3)+(AB7*تنظیمات!$AB$3)+(AC7*تنظیمات!$AC$3),"")</f>
        <v/>
      </c>
      <c r="AF7" s="6" t="str">
        <f ca="1">IFERROR(ROUND(AE7*تنظیمات!$C$7/100,0),"")</f>
        <v/>
      </c>
      <c r="AG7" s="41" t="str">
        <f ca="1">IFERROR(ROUND(AE7*تنظیمات!$C$8/100,0),"")</f>
        <v/>
      </c>
      <c r="AH7" s="40" t="str">
        <f ca="1">IFERROR((K7*تنظیمات!$K$5)+(L7*تنظیمات!$L$5)+(M7*تنظیمات!$M$5)+(N7*تنظیمات!$N$5)+(O7*تنظیمات!$O$5)+(P7*تنظیمات!$P$5)+(Q7*تنظیمات!$Q$5)+(R7*تنظیمات!$R$5)+(S7*تنظیمات!$S$5)+(T7*تنظیمات!$T$5)+(U7*تنظیمات!$U$5)+(V7*تنظیمات!$V$5)+(W7*تنظیمات!$W$5)+(X7*تنظیمات!$X$5)+(Y7*تنظیمات!$Y$5)+(Z7*تنظیمات!$Z$5)+(AA7*تنظیمات!$AA$5)+(AB7*تنظیمات!$AB$5)+(AC7*تنظیمات!$AC$5)-(AG7*تنظیمات!$D$9),"")</f>
        <v/>
      </c>
      <c r="AI7" s="40" t="str">
        <f ca="1">IFERROR(IF(AH7&lt;'جدول مالیات'!$F$6,0,
IF(AH7&gt;'جدول مالیات'!$C$10,'جدول مالیات'!$I$9+((AH7-'جدول مالیات'!$C$10)*'جدول مالیات'!$J$10/100),
IF(AH7&gt;'جدول مالیات'!$C$9,'جدول مالیات'!$I$8+((AH7-'جدول مالیات'!$C$9)*'جدول مالیات'!$J$9/100),
IF(AH7&gt;'جدول مالیات'!$C$8,'جدول مالیات'!$I$7+((AH7-'جدول مالیات'!$C$8)*'جدول مالیات'!$J$8/100),
IF(AH7&gt;'جدول مالیات'!$C$7,'جدول مالیات'!$I$6+((AH7-'جدول مالیات'!$C$7)*'جدول مالیات'!$J$7/100),
))))),"")</f>
        <v/>
      </c>
      <c r="AJ7" s="40">
        <f t="shared" ca="1" si="1"/>
        <v>0</v>
      </c>
      <c r="AK7" s="86" t="str">
        <f ca="1">IFERROR(AH7+بهمن!AK7,"")</f>
        <v/>
      </c>
      <c r="AL7" s="86" t="str">
        <f ca="1">IFERROR(IF(AK7&lt;'جدول مالیات'!$F$6*$AT$1,0,
IF(AK7&gt;'جدول مالیات'!$C$10*$AT$1,('جدول مالیات'!$I$9*$AT$1)+((AK7-('جدول مالیات'!$C$10*$AT$1))*'جدول مالیات'!$J$10/100),
IF(AK7&gt;'جدول مالیات'!$C$9*$AT$1,('جدول مالیات'!$I$8*$AT$1)+((AK7-('جدول مالیات'!$C$9*$AT$1))*'جدول مالیات'!$J$9/100),
IF(AK7&gt;'جدول مالیات'!$C$8*$AT$1,('جدول مالیات'!$I$7*$AT$1)+((AK7-('جدول مالیات'!$C$8*$AT$1))*'جدول مالیات'!$J$8/100),
IF(AK7&gt;'جدول مالیات'!$C$7*$AT$1,('جدول مالیات'!$I$6*$AT$1)+((AK7-('جدول مالیات'!$C$7*$AT$1))*'جدول مالیات'!$J$7/100),
))))),"")</f>
        <v/>
      </c>
      <c r="AM7" s="86" t="str">
        <f ca="1">بهمن!AL7</f>
        <v/>
      </c>
      <c r="AN7" s="41">
        <f ca="1">IFERROR(IF(تنظیمات!$C$11="سالانه",AJ7,AI7),"")</f>
        <v>0</v>
      </c>
      <c r="AO7" s="31"/>
      <c r="AP7" s="41" t="str">
        <f t="shared" ca="1" si="2"/>
        <v/>
      </c>
      <c r="AQ7" s="42" t="str">
        <f t="shared" ca="1" si="3"/>
        <v/>
      </c>
      <c r="AR7" s="87" t="str">
        <f t="shared" ca="1" si="4"/>
        <v>اسفند</v>
      </c>
      <c r="AS7" s="78"/>
      <c r="AT7" s="78"/>
      <c r="AU7" s="78"/>
    </row>
    <row r="8" spans="1:47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30" t="str">
        <f>IFERROR(VLOOKUP($B8,'لیست پرسنل'!$B$2:$K$101,5,0),"")</f>
        <v/>
      </c>
      <c r="F8" s="30"/>
      <c r="G8" s="30"/>
      <c r="H8" s="31">
        <v>0</v>
      </c>
      <c r="I8" s="31"/>
      <c r="J8" s="31">
        <v>0</v>
      </c>
      <c r="K8" s="6" t="str">
        <f>IFERROR(VLOOKUP($B8,'لیست پرسنل'!$B$2:$K$21,4,0)*F8,"")</f>
        <v/>
      </c>
      <c r="L8" s="6" t="str">
        <f>IFERROR(IF(VLOOKUP($B8,'لیست پرسنل'!$B$2:$K$21,7,0)="بله",F8*تنظیمات!$C$6,0),"")</f>
        <v/>
      </c>
      <c r="M8" s="6" t="str">
        <f>IFERROR(IF(VLOOKUP($B8,'لیست پرسنل'!$B$2:$K$101,8,0)="بله",IF($F8=$AU$1,تنظیمات!$D$3,تنظیمات!$D$3*$F8/$AU$1),0),"")</f>
        <v/>
      </c>
      <c r="N8" s="6" t="str">
        <f>IFERROR(IF(VLOOKUP($B8,'لیست پرسنل'!$B$2:$K$101,9,0)="بله",IF($F8=$AU$1,تنظیمات!$D$4,تنظیمات!$D$4*$F8/$AU$1),0),"")</f>
        <v/>
      </c>
      <c r="O8" s="6" t="str">
        <f ca="1">IFERROR(IF(F8=$AU$1,IF(VLOOKUP($B8,'لیست پرسنل'!$B$2:$K$101,10,0)="بله",تنظیمات!$C$2*3*E8,0),IF(VLOOKUP($B8,'لیست پرسنل'!$B$2:$K$101,8,0)="بله",تنظیمات!$C$2*3*E8,0)*F8/$AU$1),"")</f>
        <v/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1.4*G8,"")</f>
        <v/>
      </c>
      <c r="AA8" s="6" t="str">
        <f ca="1">IFERROR(ROUND(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)*H8/100),0),"")</f>
        <v/>
      </c>
      <c r="AB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/F8)*I8*40/100,"")</f>
        <v/>
      </c>
      <c r="AC8" s="6" t="str">
        <f ca="1">IFERROR((((K8*تنظیمات!$K$7)+(L8*تنظیمات!$L$7)+(M8*تنظیمات!$M$7)+(N8*تنظیمات!$N$7)+(O8*تنظیمات!$O$7)+(P8*تنظیمات!$P$7)+(Q8*تنظیمات!$Q$7)+(R8*تنظیمات!$R$7)+(S8*تنظیمات!$S$7)+(T8*تنظیمات!$T$7)+(U8*تنظیمات!$U$7)+(V8*تنظیمات!$V$7)+(W8*تنظیمات!$W$7)+(X8*تنظیمات!$X$7)+(Y8*تنظیمات!$Y$7))*30/F8)/220*J8*35/100,"")</f>
        <v/>
      </c>
      <c r="AD8" s="6">
        <f t="shared" ca="1" si="0"/>
        <v>0</v>
      </c>
      <c r="AE8" s="6" t="str">
        <f ca="1">IFERROR((K8*تنظیمات!$K$3)+(L8*تنظیمات!$L$3)+(M8*تنظیمات!$M$3)+(N8*تنظیمات!$N$3)+(O8*تنظیمات!$O$3)+(P8*تنظیمات!$P$3)+(Q8*تنظیمات!$Q$3)+(R8*تنظیمات!$R$3)+(S8*تنظیمات!$S$3)+(T8*تنظیمات!$T$3)+(U8*تنظیمات!$U$3)+(V8*تنظیمات!$V$3)+(W8*تنظیمات!$W$3)+(X8*تنظیمات!$X$3)+(Y8*تنظیمات!$Y$3)+(Z8*تنظیمات!$Z$3)+(AA8*تنظیمات!$AA$3)+(AB8*تنظیمات!$AB$3)+(AC8*تنظیمات!$AC$3),"")</f>
        <v/>
      </c>
      <c r="AF8" s="6" t="str">
        <f ca="1">IFERROR(ROUND(AE8*تنظیمات!$C$7/100,0),"")</f>
        <v/>
      </c>
      <c r="AG8" s="41" t="str">
        <f ca="1">IFERROR(ROUND(AE8*تنظیمات!$C$8/100,0),"")</f>
        <v/>
      </c>
      <c r="AH8" s="40" t="str">
        <f ca="1">IFERROR((K8*تنظیمات!$K$5)+(L8*تنظیمات!$L$5)+(M8*تنظیمات!$M$5)+(N8*تنظیمات!$N$5)+(O8*تنظیمات!$O$5)+(P8*تنظیمات!$P$5)+(Q8*تنظیمات!$Q$5)+(R8*تنظیمات!$R$5)+(S8*تنظیمات!$S$5)+(T8*تنظیمات!$T$5)+(U8*تنظیمات!$U$5)+(V8*تنظیمات!$V$5)+(W8*تنظیمات!$W$5)+(X8*تنظیمات!$X$5)+(Y8*تنظیمات!$Y$5)+(Z8*تنظیمات!$Z$5)+(AA8*تنظیمات!$AA$5)+(AB8*تنظیمات!$AB$5)+(AC8*تنظیمات!$AC$5)-(AG8*تنظیمات!$D$9),"")</f>
        <v/>
      </c>
      <c r="AI8" s="40" t="str">
        <f ca="1">IFERROR(IF(AH8&lt;'جدول مالیات'!$F$6,0,
IF(AH8&gt;'جدول مالیات'!$C$10,'جدول مالیات'!$I$9+((AH8-'جدول مالیات'!$C$10)*'جدول مالیات'!$J$10/100),
IF(AH8&gt;'جدول مالیات'!$C$9,'جدول مالیات'!$I$8+((AH8-'جدول مالیات'!$C$9)*'جدول مالیات'!$J$9/100),
IF(AH8&gt;'جدول مالیات'!$C$8,'جدول مالیات'!$I$7+((AH8-'جدول مالیات'!$C$8)*'جدول مالیات'!$J$8/100),
IF(AH8&gt;'جدول مالیات'!$C$7,'جدول مالیات'!$I$6+((AH8-'جدول مالیات'!$C$7)*'جدول مالیات'!$J$7/100),
))))),"")</f>
        <v/>
      </c>
      <c r="AJ8" s="40">
        <f t="shared" ca="1" si="1"/>
        <v>0</v>
      </c>
      <c r="AK8" s="86" t="str">
        <f ca="1">IFERROR(AH8+بهمن!AK8,"")</f>
        <v/>
      </c>
      <c r="AL8" s="86" t="str">
        <f ca="1">IFERROR(IF(AK8&lt;'جدول مالیات'!$F$6*$AT$1,0,
IF(AK8&gt;'جدول مالیات'!$C$10*$AT$1,('جدول مالیات'!$I$9*$AT$1)+((AK8-('جدول مالیات'!$C$10*$AT$1))*'جدول مالیات'!$J$10/100),
IF(AK8&gt;'جدول مالیات'!$C$9*$AT$1,('جدول مالیات'!$I$8*$AT$1)+((AK8-('جدول مالیات'!$C$9*$AT$1))*'جدول مالیات'!$J$9/100),
IF(AK8&gt;'جدول مالیات'!$C$8*$AT$1,('جدول مالیات'!$I$7*$AT$1)+((AK8-('جدول مالیات'!$C$8*$AT$1))*'جدول مالیات'!$J$8/100),
IF(AK8&gt;'جدول مالیات'!$C$7*$AT$1,('جدول مالیات'!$I$6*$AT$1)+((AK8-('جدول مالیات'!$C$7*$AT$1))*'جدول مالیات'!$J$7/100),
))))),"")</f>
        <v/>
      </c>
      <c r="AM8" s="86" t="str">
        <f ca="1">بهمن!AL8</f>
        <v/>
      </c>
      <c r="AN8" s="41">
        <f ca="1">IFERROR(IF(تنظیمات!$C$11="سالانه",AJ8,AI8),"")</f>
        <v>0</v>
      </c>
      <c r="AO8" s="31"/>
      <c r="AP8" s="41" t="str">
        <f t="shared" ca="1" si="2"/>
        <v/>
      </c>
      <c r="AQ8" s="42" t="str">
        <f t="shared" ca="1" si="3"/>
        <v/>
      </c>
      <c r="AR8" s="87" t="str">
        <f t="shared" ca="1" si="4"/>
        <v>اسفند</v>
      </c>
      <c r="AS8" s="78"/>
      <c r="AT8" s="78"/>
      <c r="AU8" s="78"/>
    </row>
    <row r="9" spans="1:47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30" t="str">
        <f>IFERROR(VLOOKUP($B9,'لیست پرسنل'!$B$2:$K$101,5,0),"")</f>
        <v/>
      </c>
      <c r="F9" s="30"/>
      <c r="G9" s="30"/>
      <c r="H9" s="31">
        <v>0</v>
      </c>
      <c r="I9" s="31"/>
      <c r="J9" s="31">
        <v>0</v>
      </c>
      <c r="K9" s="6" t="str">
        <f>IFERROR(VLOOKUP($B9,'لیست پرسنل'!$B$2:$K$21,4,0)*F9,"")</f>
        <v/>
      </c>
      <c r="L9" s="6" t="str">
        <f>IFERROR(IF(VLOOKUP($B9,'لیست پرسنل'!$B$2:$K$21,7,0)="بله",F9*تنظیمات!$C$6,0),"")</f>
        <v/>
      </c>
      <c r="M9" s="6" t="str">
        <f>IFERROR(IF(VLOOKUP($B9,'لیست پرسنل'!$B$2:$K$101,8,0)="بله",IF($F9=$AU$1,تنظیمات!$D$3,تنظیمات!$D$3*$F9/$AU$1),0),"")</f>
        <v/>
      </c>
      <c r="N9" s="6" t="str">
        <f>IFERROR(IF(VLOOKUP($B9,'لیست پرسنل'!$B$2:$K$101,9,0)="بله",IF($F9=$AU$1,تنظیمات!$D$4,تنظیمات!$D$4*$F9/$AU$1),0),"")</f>
        <v/>
      </c>
      <c r="O9" s="6" t="str">
        <f ca="1">IFERROR(IF(F9=$AU$1,IF(VLOOKUP($B9,'لیست پرسنل'!$B$2:$K$101,10,0)="بله",تنظیمات!$C$2*3*E9,0),IF(VLOOKUP($B9,'لیست پرسنل'!$B$2:$K$101,8,0)="بله",تنظیمات!$C$2*3*E9,0)*F9/$AU$1),"")</f>
        <v/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1.4*G9,"")</f>
        <v/>
      </c>
      <c r="AA9" s="6" t="str">
        <f ca="1">IFERROR(ROUND(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)*H9/100),0),"")</f>
        <v/>
      </c>
      <c r="AB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/F9)*I9*40/100,"")</f>
        <v/>
      </c>
      <c r="AC9" s="6" t="str">
        <f ca="1">IFERROR((((K9*تنظیمات!$K$7)+(L9*تنظیمات!$L$7)+(M9*تنظیمات!$M$7)+(N9*تنظیمات!$N$7)+(O9*تنظیمات!$O$7)+(P9*تنظیمات!$P$7)+(Q9*تنظیمات!$Q$7)+(R9*تنظیمات!$R$7)+(S9*تنظیمات!$S$7)+(T9*تنظیمات!$T$7)+(U9*تنظیمات!$U$7)+(V9*تنظیمات!$V$7)+(W9*تنظیمات!$W$7)+(X9*تنظیمات!$X$7)+(Y9*تنظیمات!$Y$7))*30/F9)/220*J9*35/100,"")</f>
        <v/>
      </c>
      <c r="AD9" s="6">
        <f t="shared" ca="1" si="0"/>
        <v>0</v>
      </c>
      <c r="AE9" s="6" t="str">
        <f ca="1">IFERROR((K9*تنظیمات!$K$3)+(L9*تنظیمات!$L$3)+(M9*تنظیمات!$M$3)+(N9*تنظیمات!$N$3)+(O9*تنظیمات!$O$3)+(P9*تنظیمات!$P$3)+(Q9*تنظیمات!$Q$3)+(R9*تنظیمات!$R$3)+(S9*تنظیمات!$S$3)+(T9*تنظیمات!$T$3)+(U9*تنظیمات!$U$3)+(V9*تنظیمات!$V$3)+(W9*تنظیمات!$W$3)+(X9*تنظیمات!$X$3)+(Y9*تنظیمات!$Y$3)+(Z9*تنظیمات!$Z$3)+(AA9*تنظیمات!$AA$3)+(AB9*تنظیمات!$AB$3)+(AC9*تنظیمات!$AC$3),"")</f>
        <v/>
      </c>
      <c r="AF9" s="6" t="str">
        <f ca="1">IFERROR(ROUND(AE9*تنظیمات!$C$7/100,0),"")</f>
        <v/>
      </c>
      <c r="AG9" s="41" t="str">
        <f ca="1">IFERROR(ROUND(AE9*تنظیمات!$C$8/100,0),"")</f>
        <v/>
      </c>
      <c r="AH9" s="40" t="str">
        <f ca="1">IFERROR((K9*تنظیمات!$K$5)+(L9*تنظیمات!$L$5)+(M9*تنظیمات!$M$5)+(N9*تنظیمات!$N$5)+(O9*تنظیمات!$O$5)+(P9*تنظیمات!$P$5)+(Q9*تنظیمات!$Q$5)+(R9*تنظیمات!$R$5)+(S9*تنظیمات!$S$5)+(T9*تنظیمات!$T$5)+(U9*تنظیمات!$U$5)+(V9*تنظیمات!$V$5)+(W9*تنظیمات!$W$5)+(X9*تنظیمات!$X$5)+(Y9*تنظیمات!$Y$5)+(Z9*تنظیمات!$Z$5)+(AA9*تنظیمات!$AA$5)+(AB9*تنظیمات!$AB$5)+(AC9*تنظیمات!$AC$5)-(AG9*تنظیمات!$D$9),"")</f>
        <v/>
      </c>
      <c r="AI9" s="40" t="str">
        <f ca="1">IFERROR(IF(AH9&lt;'جدول مالیات'!$F$6,0,
IF(AH9&gt;'جدول مالیات'!$C$10,'جدول مالیات'!$I$9+((AH9-'جدول مالیات'!$C$10)*'جدول مالیات'!$J$10/100),
IF(AH9&gt;'جدول مالیات'!$C$9,'جدول مالیات'!$I$8+((AH9-'جدول مالیات'!$C$9)*'جدول مالیات'!$J$9/100),
IF(AH9&gt;'جدول مالیات'!$C$8,'جدول مالیات'!$I$7+((AH9-'جدول مالیات'!$C$8)*'جدول مالیات'!$J$8/100),
IF(AH9&gt;'جدول مالیات'!$C$7,'جدول مالیات'!$I$6+((AH9-'جدول مالیات'!$C$7)*'جدول مالیات'!$J$7/100),
))))),"")</f>
        <v/>
      </c>
      <c r="AJ9" s="40">
        <f t="shared" ca="1" si="1"/>
        <v>0</v>
      </c>
      <c r="AK9" s="86" t="str">
        <f ca="1">IFERROR(AH9+بهمن!AK9,"")</f>
        <v/>
      </c>
      <c r="AL9" s="86" t="str">
        <f ca="1">IFERROR(IF(AK9&lt;'جدول مالیات'!$F$6*$AT$1,0,
IF(AK9&gt;'جدول مالیات'!$C$10*$AT$1,('جدول مالیات'!$I$9*$AT$1)+((AK9-('جدول مالیات'!$C$10*$AT$1))*'جدول مالیات'!$J$10/100),
IF(AK9&gt;'جدول مالیات'!$C$9*$AT$1,('جدول مالیات'!$I$8*$AT$1)+((AK9-('جدول مالیات'!$C$9*$AT$1))*'جدول مالیات'!$J$9/100),
IF(AK9&gt;'جدول مالیات'!$C$8*$AT$1,('جدول مالیات'!$I$7*$AT$1)+((AK9-('جدول مالیات'!$C$8*$AT$1))*'جدول مالیات'!$J$8/100),
IF(AK9&gt;'جدول مالیات'!$C$7*$AT$1,('جدول مالیات'!$I$6*$AT$1)+((AK9-('جدول مالیات'!$C$7*$AT$1))*'جدول مالیات'!$J$7/100),
))))),"")</f>
        <v/>
      </c>
      <c r="AM9" s="86" t="str">
        <f ca="1">بهمن!AL9</f>
        <v/>
      </c>
      <c r="AN9" s="41">
        <f ca="1">IFERROR(IF(تنظیمات!$C$11="سالانه",AJ9,AI9),"")</f>
        <v>0</v>
      </c>
      <c r="AO9" s="31"/>
      <c r="AP9" s="41" t="str">
        <f t="shared" ca="1" si="2"/>
        <v/>
      </c>
      <c r="AQ9" s="42" t="str">
        <f t="shared" ca="1" si="3"/>
        <v/>
      </c>
      <c r="AR9" s="87" t="str">
        <f t="shared" ca="1" si="4"/>
        <v>اسفند</v>
      </c>
      <c r="AS9" s="78"/>
      <c r="AT9" s="78"/>
      <c r="AU9" s="78"/>
    </row>
    <row r="10" spans="1:47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30" t="str">
        <f>IFERROR(VLOOKUP($B10,'لیست پرسنل'!$B$2:$K$101,5,0),"")</f>
        <v/>
      </c>
      <c r="F10" s="30"/>
      <c r="G10" s="30"/>
      <c r="H10" s="31">
        <v>0</v>
      </c>
      <c r="I10" s="31"/>
      <c r="J10" s="31">
        <v>0</v>
      </c>
      <c r="K10" s="6" t="str">
        <f>IFERROR(VLOOKUP($B10,'لیست پرسنل'!$B$2:$K$21,4,0)*F10,"")</f>
        <v/>
      </c>
      <c r="L10" s="6" t="str">
        <f>IFERROR(IF(VLOOKUP($B10,'لیست پرسنل'!$B$2:$K$21,7,0)="بله",F10*تنظیمات!$C$6,0),"")</f>
        <v/>
      </c>
      <c r="M10" s="6" t="str">
        <f>IFERROR(IF(VLOOKUP($B10,'لیست پرسنل'!$B$2:$K$101,8,0)="بله",IF($F10=$AU$1,تنظیمات!$D$3,تنظیمات!$D$3*$F10/$AU$1),0),"")</f>
        <v/>
      </c>
      <c r="N10" s="6" t="str">
        <f>IFERROR(IF(VLOOKUP($B10,'لیست پرسنل'!$B$2:$K$101,9,0)="بله",IF($F10=$AU$1,تنظیمات!$D$4,تنظیمات!$D$4*$F10/$AU$1),0),"")</f>
        <v/>
      </c>
      <c r="O10" s="6" t="str">
        <f ca="1">IFERROR(IF(F10=$AU$1,IF(VLOOKUP($B10,'لیست پرسنل'!$B$2:$K$101,10,0)="بله",تنظیمات!$C$2*3*E10,0),IF(VLOOKUP($B10,'لیست پرسنل'!$B$2:$K$101,8,0)="بله",تنظیمات!$C$2*3*E10,0)*F10/$AU$1),"")</f>
        <v/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1.4*G10,"")</f>
        <v/>
      </c>
      <c r="AA10" s="6" t="str">
        <f ca="1">IFERROR(ROUND(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)*H10/100),0),"")</f>
        <v/>
      </c>
      <c r="AB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/F10)*I10*40/100,"")</f>
        <v/>
      </c>
      <c r="AC10" s="6" t="str">
        <f ca="1">IFERROR((((K10*تنظیمات!$K$7)+(L10*تنظیمات!$L$7)+(M10*تنظیمات!$M$7)+(N10*تنظیمات!$N$7)+(O10*تنظیمات!$O$7)+(P10*تنظیمات!$P$7)+(Q10*تنظیمات!$Q$7)+(R10*تنظیمات!$R$7)+(S10*تنظیمات!$S$7)+(T10*تنظیمات!$T$7)+(U10*تنظیمات!$U$7)+(V10*تنظیمات!$V$7)+(W10*تنظیمات!$W$7)+(X10*تنظیمات!$X$7)+(Y10*تنظیمات!$Y$7))*30/F10)/220*J10*35/100,"")</f>
        <v/>
      </c>
      <c r="AD10" s="6">
        <f t="shared" ca="1" si="0"/>
        <v>0</v>
      </c>
      <c r="AE10" s="6" t="str">
        <f ca="1">IFERROR((K10*تنظیمات!$K$3)+(L10*تنظیمات!$L$3)+(M10*تنظیمات!$M$3)+(N10*تنظیمات!$N$3)+(O10*تنظیمات!$O$3)+(P10*تنظیمات!$P$3)+(Q10*تنظیمات!$Q$3)+(R10*تنظیمات!$R$3)+(S10*تنظیمات!$S$3)+(T10*تنظیمات!$T$3)+(U10*تنظیمات!$U$3)+(V10*تنظیمات!$V$3)+(W10*تنظیمات!$W$3)+(X10*تنظیمات!$X$3)+(Y10*تنظیمات!$Y$3)+(Z10*تنظیمات!$Z$3)+(AA10*تنظیمات!$AA$3)+(AB10*تنظیمات!$AB$3)+(AC10*تنظیمات!$AC$3),"")</f>
        <v/>
      </c>
      <c r="AF10" s="6" t="str">
        <f ca="1">IFERROR(ROUND(AE10*تنظیمات!$C$7/100,0),"")</f>
        <v/>
      </c>
      <c r="AG10" s="41" t="str">
        <f ca="1">IFERROR(ROUND(AE10*تنظیمات!$C$8/100,0),"")</f>
        <v/>
      </c>
      <c r="AH10" s="40" t="str">
        <f ca="1">IFERROR((K10*تنظیمات!$K$5)+(L10*تنظیمات!$L$5)+(M10*تنظیمات!$M$5)+(N10*تنظیمات!$N$5)+(O10*تنظیمات!$O$5)+(P10*تنظیمات!$P$5)+(Q10*تنظیمات!$Q$5)+(R10*تنظیمات!$R$5)+(S10*تنظیمات!$S$5)+(T10*تنظیمات!$T$5)+(U10*تنظیمات!$U$5)+(V10*تنظیمات!$V$5)+(W10*تنظیمات!$W$5)+(X10*تنظیمات!$X$5)+(Y10*تنظیمات!$Y$5)+(Z10*تنظیمات!$Z$5)+(AA10*تنظیمات!$AA$5)+(AB10*تنظیمات!$AB$5)+(AC10*تنظیمات!$AC$5)-(AG10*تنظیمات!$D$9),"")</f>
        <v/>
      </c>
      <c r="AI10" s="40" t="str">
        <f ca="1">IFERROR(IF(AH10&lt;'جدول مالیات'!$F$6,0,
IF(AH10&gt;'جدول مالیات'!$C$10,'جدول مالیات'!$I$9+((AH10-'جدول مالیات'!$C$10)*'جدول مالیات'!$J$10/100),
IF(AH10&gt;'جدول مالیات'!$C$9,'جدول مالیات'!$I$8+((AH10-'جدول مالیات'!$C$9)*'جدول مالیات'!$J$9/100),
IF(AH10&gt;'جدول مالیات'!$C$8,'جدول مالیات'!$I$7+((AH10-'جدول مالیات'!$C$8)*'جدول مالیات'!$J$8/100),
IF(AH10&gt;'جدول مالیات'!$C$7,'جدول مالیات'!$I$6+((AH10-'جدول مالیات'!$C$7)*'جدول مالیات'!$J$7/100),
))))),"")</f>
        <v/>
      </c>
      <c r="AJ10" s="40">
        <f t="shared" ca="1" si="1"/>
        <v>0</v>
      </c>
      <c r="AK10" s="86" t="str">
        <f ca="1">IFERROR(AH10+بهمن!AK10,"")</f>
        <v/>
      </c>
      <c r="AL10" s="86" t="str">
        <f ca="1">IFERROR(IF(AK10&lt;'جدول مالیات'!$F$6*$AT$1,0,
IF(AK10&gt;'جدول مالیات'!$C$10*$AT$1,('جدول مالیات'!$I$9*$AT$1)+((AK10-('جدول مالیات'!$C$10*$AT$1))*'جدول مالیات'!$J$10/100),
IF(AK10&gt;'جدول مالیات'!$C$9*$AT$1,('جدول مالیات'!$I$8*$AT$1)+((AK10-('جدول مالیات'!$C$9*$AT$1))*'جدول مالیات'!$J$9/100),
IF(AK10&gt;'جدول مالیات'!$C$8*$AT$1,('جدول مالیات'!$I$7*$AT$1)+((AK10-('جدول مالیات'!$C$8*$AT$1))*'جدول مالیات'!$J$8/100),
IF(AK10&gt;'جدول مالیات'!$C$7*$AT$1,('جدول مالیات'!$I$6*$AT$1)+((AK10-('جدول مالیات'!$C$7*$AT$1))*'جدول مالیات'!$J$7/100),
))))),"")</f>
        <v/>
      </c>
      <c r="AM10" s="86" t="str">
        <f ca="1">بهمن!AL10</f>
        <v/>
      </c>
      <c r="AN10" s="41">
        <f ca="1">IFERROR(IF(تنظیمات!$C$11="سالانه",AJ10,AI10),"")</f>
        <v>0</v>
      </c>
      <c r="AO10" s="31"/>
      <c r="AP10" s="41" t="str">
        <f t="shared" ca="1" si="2"/>
        <v/>
      </c>
      <c r="AQ10" s="42" t="str">
        <f t="shared" ca="1" si="3"/>
        <v/>
      </c>
      <c r="AR10" s="87" t="str">
        <f t="shared" ca="1" si="4"/>
        <v>اسفند</v>
      </c>
      <c r="AS10" s="78"/>
      <c r="AT10" s="78"/>
      <c r="AU10" s="78"/>
    </row>
    <row r="11" spans="1:47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30" t="str">
        <f>IFERROR(VLOOKUP($B11,'لیست پرسنل'!$B$2:$K$101,5,0),"")</f>
        <v/>
      </c>
      <c r="F11" s="30"/>
      <c r="G11" s="30"/>
      <c r="H11" s="31">
        <v>0</v>
      </c>
      <c r="I11" s="31"/>
      <c r="J11" s="31">
        <v>0</v>
      </c>
      <c r="K11" s="6" t="str">
        <f>IFERROR(VLOOKUP($B11,'لیست پرسنل'!$B$2:$K$21,4,0)*F11,"")</f>
        <v/>
      </c>
      <c r="L11" s="6" t="str">
        <f>IFERROR(IF(VLOOKUP($B11,'لیست پرسنل'!$B$2:$K$21,7,0)="بله",F11*تنظیمات!$C$6,0),"")</f>
        <v/>
      </c>
      <c r="M11" s="6" t="str">
        <f>IFERROR(IF(VLOOKUP($B11,'لیست پرسنل'!$B$2:$K$101,8,0)="بله",IF($F11=$AU$1,تنظیمات!$D$3,تنظیمات!$D$3*$F11/$AU$1),0),"")</f>
        <v/>
      </c>
      <c r="N11" s="6" t="str">
        <f>IFERROR(IF(VLOOKUP($B11,'لیست پرسنل'!$B$2:$K$101,9,0)="بله",IF($F11=$AU$1,تنظیمات!$D$4,تنظیمات!$D$4*$F11/$AU$1),0),"")</f>
        <v/>
      </c>
      <c r="O11" s="6" t="str">
        <f ca="1">IFERROR(IF(F11=$AU$1,IF(VLOOKUP($B11,'لیست پرسنل'!$B$2:$K$101,10,0)="بله",تنظیمات!$C$2*3*E11,0),IF(VLOOKUP($B11,'لیست پرسنل'!$B$2:$K$101,8,0)="بله",تنظیمات!$C$2*3*E11,0)*F11/$AU$1),"")</f>
        <v/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1.4*G11,"")</f>
        <v/>
      </c>
      <c r="AA11" s="6" t="str">
        <f ca="1">IFERROR(ROUND(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)*H11/100),0),"")</f>
        <v/>
      </c>
      <c r="AB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/F11)*I11*40/100,"")</f>
        <v/>
      </c>
      <c r="AC11" s="6" t="str">
        <f ca="1">IFERROR((((K11*تنظیمات!$K$7)+(L11*تنظیمات!$L$7)+(M11*تنظیمات!$M$7)+(N11*تنظیمات!$N$7)+(O11*تنظیمات!$O$7)+(P11*تنظیمات!$P$7)+(Q11*تنظیمات!$Q$7)+(R11*تنظیمات!$R$7)+(S11*تنظیمات!$S$7)+(T11*تنظیمات!$T$7)+(U11*تنظیمات!$U$7)+(V11*تنظیمات!$V$7)+(W11*تنظیمات!$W$7)+(X11*تنظیمات!$X$7)+(Y11*تنظیمات!$Y$7))*30/F11)/220*J11*35/100,"")</f>
        <v/>
      </c>
      <c r="AD11" s="6">
        <f t="shared" ca="1" si="0"/>
        <v>0</v>
      </c>
      <c r="AE11" s="6" t="str">
        <f ca="1">IFERROR((K11*تنظیمات!$K$3)+(L11*تنظیمات!$L$3)+(M11*تنظیمات!$M$3)+(N11*تنظیمات!$N$3)+(O11*تنظیمات!$O$3)+(P11*تنظیمات!$P$3)+(Q11*تنظیمات!$Q$3)+(R11*تنظیمات!$R$3)+(S11*تنظیمات!$S$3)+(T11*تنظیمات!$T$3)+(U11*تنظیمات!$U$3)+(V11*تنظیمات!$V$3)+(W11*تنظیمات!$W$3)+(X11*تنظیمات!$X$3)+(Y11*تنظیمات!$Y$3)+(Z11*تنظیمات!$Z$3)+(AA11*تنظیمات!$AA$3)+(AB11*تنظیمات!$AB$3)+(AC11*تنظیمات!$AC$3),"")</f>
        <v/>
      </c>
      <c r="AF11" s="6" t="str">
        <f ca="1">IFERROR(ROUND(AE11*تنظیمات!$C$7/100,0),"")</f>
        <v/>
      </c>
      <c r="AG11" s="41" t="str">
        <f ca="1">IFERROR(ROUND(AE11*تنظیمات!$C$8/100,0),"")</f>
        <v/>
      </c>
      <c r="AH11" s="40" t="str">
        <f ca="1">IFERROR((K11*تنظیمات!$K$5)+(L11*تنظیمات!$L$5)+(M11*تنظیمات!$M$5)+(N11*تنظیمات!$N$5)+(O11*تنظیمات!$O$5)+(P11*تنظیمات!$P$5)+(Q11*تنظیمات!$Q$5)+(R11*تنظیمات!$R$5)+(S11*تنظیمات!$S$5)+(T11*تنظیمات!$T$5)+(U11*تنظیمات!$U$5)+(V11*تنظیمات!$V$5)+(W11*تنظیمات!$W$5)+(X11*تنظیمات!$X$5)+(Y11*تنظیمات!$Y$5)+(Z11*تنظیمات!$Z$5)+(AA11*تنظیمات!$AA$5)+(AB11*تنظیمات!$AB$5)+(AC11*تنظیمات!$AC$5)-(AG11*تنظیمات!$D$9),"")</f>
        <v/>
      </c>
      <c r="AI11" s="40" t="str">
        <f ca="1">IFERROR(IF(AH11&lt;'جدول مالیات'!$F$6,0,
IF(AH11&gt;'جدول مالیات'!$C$10,'جدول مالیات'!$I$9+((AH11-'جدول مالیات'!$C$10)*'جدول مالیات'!$J$10/100),
IF(AH11&gt;'جدول مالیات'!$C$9,'جدول مالیات'!$I$8+((AH11-'جدول مالیات'!$C$9)*'جدول مالیات'!$J$9/100),
IF(AH11&gt;'جدول مالیات'!$C$8,'جدول مالیات'!$I$7+((AH11-'جدول مالیات'!$C$8)*'جدول مالیات'!$J$8/100),
IF(AH11&gt;'جدول مالیات'!$C$7,'جدول مالیات'!$I$6+((AH11-'جدول مالیات'!$C$7)*'جدول مالیات'!$J$7/100),
))))),"")</f>
        <v/>
      </c>
      <c r="AJ11" s="40">
        <f t="shared" ca="1" si="1"/>
        <v>0</v>
      </c>
      <c r="AK11" s="86" t="str">
        <f ca="1">IFERROR(AH11+بهمن!AK11,"")</f>
        <v/>
      </c>
      <c r="AL11" s="86" t="str">
        <f ca="1">IFERROR(IF(AK11&lt;'جدول مالیات'!$F$6*$AT$1,0,
IF(AK11&gt;'جدول مالیات'!$C$10*$AT$1,('جدول مالیات'!$I$9*$AT$1)+((AK11-('جدول مالیات'!$C$10*$AT$1))*'جدول مالیات'!$J$10/100),
IF(AK11&gt;'جدول مالیات'!$C$9*$AT$1,('جدول مالیات'!$I$8*$AT$1)+((AK11-('جدول مالیات'!$C$9*$AT$1))*'جدول مالیات'!$J$9/100),
IF(AK11&gt;'جدول مالیات'!$C$8*$AT$1,('جدول مالیات'!$I$7*$AT$1)+((AK11-('جدول مالیات'!$C$8*$AT$1))*'جدول مالیات'!$J$8/100),
IF(AK11&gt;'جدول مالیات'!$C$7*$AT$1,('جدول مالیات'!$I$6*$AT$1)+((AK11-('جدول مالیات'!$C$7*$AT$1))*'جدول مالیات'!$J$7/100),
))))),"")</f>
        <v/>
      </c>
      <c r="AM11" s="86" t="str">
        <f ca="1">بهمن!AL11</f>
        <v/>
      </c>
      <c r="AN11" s="41">
        <f ca="1">IFERROR(IF(تنظیمات!$C$11="سالانه",AJ11,AI11),"")</f>
        <v>0</v>
      </c>
      <c r="AO11" s="31"/>
      <c r="AP11" s="41" t="str">
        <f t="shared" ca="1" si="2"/>
        <v/>
      </c>
      <c r="AQ11" s="42" t="str">
        <f t="shared" ca="1" si="3"/>
        <v/>
      </c>
      <c r="AR11" s="87" t="str">
        <f t="shared" ca="1" si="4"/>
        <v>اسفند</v>
      </c>
      <c r="AS11" s="78"/>
      <c r="AT11" s="78"/>
      <c r="AU11" s="78"/>
    </row>
    <row r="12" spans="1:47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30" t="str">
        <f>IFERROR(VLOOKUP($B12,'لیست پرسنل'!$B$2:$K$101,5,0),"")</f>
        <v/>
      </c>
      <c r="F12" s="30"/>
      <c r="G12" s="30"/>
      <c r="H12" s="31">
        <v>0</v>
      </c>
      <c r="I12" s="31"/>
      <c r="J12" s="31">
        <v>0</v>
      </c>
      <c r="K12" s="6" t="str">
        <f>IFERROR(VLOOKUP($B12,'لیست پرسنل'!$B$2:$K$21,4,0)*F12,"")</f>
        <v/>
      </c>
      <c r="L12" s="6" t="str">
        <f>IFERROR(IF(VLOOKUP($B12,'لیست پرسنل'!$B$2:$K$21,7,0)="بله",F12*تنظیمات!$C$6,0),"")</f>
        <v/>
      </c>
      <c r="M12" s="6" t="str">
        <f>IFERROR(IF(VLOOKUP($B12,'لیست پرسنل'!$B$2:$K$101,8,0)="بله",IF($F12=$AU$1,تنظیمات!$D$3,تنظیمات!$D$3*$F12/$AU$1),0),"")</f>
        <v/>
      </c>
      <c r="N12" s="6" t="str">
        <f>IFERROR(IF(VLOOKUP($B12,'لیست پرسنل'!$B$2:$K$101,9,0)="بله",IF($F12=$AU$1,تنظیمات!$D$4,تنظیمات!$D$4*$F12/$AU$1),0),"")</f>
        <v/>
      </c>
      <c r="O12" s="6" t="str">
        <f ca="1">IFERROR(IF(F12=$AU$1,IF(VLOOKUP($B12,'لیست پرسنل'!$B$2:$K$101,10,0)="بله",تنظیمات!$C$2*3*E12,0),IF(VLOOKUP($B12,'لیست پرسنل'!$B$2:$K$101,8,0)="بله",تنظیمات!$C$2*3*E12,0)*F12/$AU$1),"")</f>
        <v/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1.4*G12,"")</f>
        <v/>
      </c>
      <c r="AA12" s="6" t="str">
        <f ca="1">IFERROR(ROUND(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)*H12/100),0),"")</f>
        <v/>
      </c>
      <c r="AB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/F12)*I12*40/100,"")</f>
        <v/>
      </c>
      <c r="AC12" s="6" t="str">
        <f ca="1">IFERROR((((K12*تنظیمات!$K$7)+(L12*تنظیمات!$L$7)+(M12*تنظیمات!$M$7)+(N12*تنظیمات!$N$7)+(O12*تنظیمات!$O$7)+(P12*تنظیمات!$P$7)+(Q12*تنظیمات!$Q$7)+(R12*تنظیمات!$R$7)+(S12*تنظیمات!$S$7)+(T12*تنظیمات!$T$7)+(U12*تنظیمات!$U$7)+(V12*تنظیمات!$V$7)+(W12*تنظیمات!$W$7)+(X12*تنظیمات!$X$7)+(Y12*تنظیمات!$Y$7))*30/F12)/220*J12*35/100,"")</f>
        <v/>
      </c>
      <c r="AD12" s="6">
        <f t="shared" ca="1" si="0"/>
        <v>0</v>
      </c>
      <c r="AE12" s="6" t="str">
        <f ca="1">IFERROR((K12*تنظیمات!$K$3)+(L12*تنظیمات!$L$3)+(M12*تنظیمات!$M$3)+(N12*تنظیمات!$N$3)+(O12*تنظیمات!$O$3)+(P12*تنظیمات!$P$3)+(Q12*تنظیمات!$Q$3)+(R12*تنظیمات!$R$3)+(S12*تنظیمات!$S$3)+(T12*تنظیمات!$T$3)+(U12*تنظیمات!$U$3)+(V12*تنظیمات!$V$3)+(W12*تنظیمات!$W$3)+(X12*تنظیمات!$X$3)+(Y12*تنظیمات!$Y$3)+(Z12*تنظیمات!$Z$3)+(AA12*تنظیمات!$AA$3)+(AB12*تنظیمات!$AB$3)+(AC12*تنظیمات!$AC$3),"")</f>
        <v/>
      </c>
      <c r="AF12" s="6" t="str">
        <f ca="1">IFERROR(ROUND(AE12*تنظیمات!$C$7/100,0),"")</f>
        <v/>
      </c>
      <c r="AG12" s="41" t="str">
        <f ca="1">IFERROR(ROUND(AE12*تنظیمات!$C$8/100,0),"")</f>
        <v/>
      </c>
      <c r="AH12" s="40" t="str">
        <f ca="1">IFERROR((K12*تنظیمات!$K$5)+(L12*تنظیمات!$L$5)+(M12*تنظیمات!$M$5)+(N12*تنظیمات!$N$5)+(O12*تنظیمات!$O$5)+(P12*تنظیمات!$P$5)+(Q12*تنظیمات!$Q$5)+(R12*تنظیمات!$R$5)+(S12*تنظیمات!$S$5)+(T12*تنظیمات!$T$5)+(U12*تنظیمات!$U$5)+(V12*تنظیمات!$V$5)+(W12*تنظیمات!$W$5)+(X12*تنظیمات!$X$5)+(Y12*تنظیمات!$Y$5)+(Z12*تنظیمات!$Z$5)+(AA12*تنظیمات!$AA$5)+(AB12*تنظیمات!$AB$5)+(AC12*تنظیمات!$AC$5)-(AG12*تنظیمات!$D$9),"")</f>
        <v/>
      </c>
      <c r="AI12" s="40" t="str">
        <f ca="1">IFERROR(IF(AH12&lt;'جدول مالیات'!$F$6,0,
IF(AH12&gt;'جدول مالیات'!$C$10,'جدول مالیات'!$I$9+((AH12-'جدول مالیات'!$C$10)*'جدول مالیات'!$J$10/100),
IF(AH12&gt;'جدول مالیات'!$C$9,'جدول مالیات'!$I$8+((AH12-'جدول مالیات'!$C$9)*'جدول مالیات'!$J$9/100),
IF(AH12&gt;'جدول مالیات'!$C$8,'جدول مالیات'!$I$7+((AH12-'جدول مالیات'!$C$8)*'جدول مالیات'!$J$8/100),
IF(AH12&gt;'جدول مالیات'!$C$7,'جدول مالیات'!$I$6+((AH12-'جدول مالیات'!$C$7)*'جدول مالیات'!$J$7/100),
))))),"")</f>
        <v/>
      </c>
      <c r="AJ12" s="40">
        <f t="shared" ca="1" si="1"/>
        <v>0</v>
      </c>
      <c r="AK12" s="86" t="str">
        <f ca="1">IFERROR(AH12+بهمن!AK12,"")</f>
        <v/>
      </c>
      <c r="AL12" s="86" t="str">
        <f ca="1">IFERROR(IF(AK12&lt;'جدول مالیات'!$F$6*$AT$1,0,
IF(AK12&gt;'جدول مالیات'!$C$10*$AT$1,('جدول مالیات'!$I$9*$AT$1)+((AK12-('جدول مالیات'!$C$10*$AT$1))*'جدول مالیات'!$J$10/100),
IF(AK12&gt;'جدول مالیات'!$C$9*$AT$1,('جدول مالیات'!$I$8*$AT$1)+((AK12-('جدول مالیات'!$C$9*$AT$1))*'جدول مالیات'!$J$9/100),
IF(AK12&gt;'جدول مالیات'!$C$8*$AT$1,('جدول مالیات'!$I$7*$AT$1)+((AK12-('جدول مالیات'!$C$8*$AT$1))*'جدول مالیات'!$J$8/100),
IF(AK12&gt;'جدول مالیات'!$C$7*$AT$1,('جدول مالیات'!$I$6*$AT$1)+((AK12-('جدول مالیات'!$C$7*$AT$1))*'جدول مالیات'!$J$7/100),
))))),"")</f>
        <v/>
      </c>
      <c r="AM12" s="86" t="str">
        <f ca="1">بهمن!AL12</f>
        <v/>
      </c>
      <c r="AN12" s="41">
        <f ca="1">IFERROR(IF(تنظیمات!$C$11="سالانه",AJ12,AI12),"")</f>
        <v>0</v>
      </c>
      <c r="AO12" s="31"/>
      <c r="AP12" s="41" t="str">
        <f t="shared" ca="1" si="2"/>
        <v/>
      </c>
      <c r="AQ12" s="42" t="str">
        <f t="shared" ca="1" si="3"/>
        <v/>
      </c>
      <c r="AR12" s="87" t="str">
        <f t="shared" ca="1" si="4"/>
        <v>اسفند</v>
      </c>
      <c r="AS12" s="78"/>
      <c r="AT12" s="78"/>
      <c r="AU12" s="78"/>
    </row>
    <row r="13" spans="1:47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30" t="str">
        <f>IFERROR(VLOOKUP($B13,'لیست پرسنل'!$B$2:$K$101,5,0),"")</f>
        <v/>
      </c>
      <c r="F13" s="30"/>
      <c r="G13" s="30"/>
      <c r="H13" s="31">
        <v>0</v>
      </c>
      <c r="I13" s="31"/>
      <c r="J13" s="31">
        <v>0</v>
      </c>
      <c r="K13" s="6" t="str">
        <f>IFERROR(VLOOKUP($B13,'لیست پرسنل'!$B$2:$K$21,4,0)*F13,"")</f>
        <v/>
      </c>
      <c r="L13" s="6" t="str">
        <f>IFERROR(IF(VLOOKUP($B13,'لیست پرسنل'!$B$2:$K$21,7,0)="بله",F13*تنظیمات!$C$6,0),"")</f>
        <v/>
      </c>
      <c r="M13" s="6" t="str">
        <f>IFERROR(IF(VLOOKUP($B13,'لیست پرسنل'!$B$2:$K$101,8,0)="بله",IF($F13=$AU$1,تنظیمات!$D$3,تنظیمات!$D$3*$F13/$AU$1),0),"")</f>
        <v/>
      </c>
      <c r="N13" s="6" t="str">
        <f>IFERROR(IF(VLOOKUP($B13,'لیست پرسنل'!$B$2:$K$101,9,0)="بله",IF($F13=$AU$1,تنظیمات!$D$4,تنظیمات!$D$4*$F13/$AU$1),0),"")</f>
        <v/>
      </c>
      <c r="O13" s="6" t="str">
        <f ca="1">IFERROR(IF(F13=$AU$1,IF(VLOOKUP($B13,'لیست پرسنل'!$B$2:$K$101,10,0)="بله",تنظیمات!$C$2*3*E13,0),IF(VLOOKUP($B13,'لیست پرسنل'!$B$2:$K$101,8,0)="بله",تنظیمات!$C$2*3*E13,0)*F13/$AU$1),"")</f>
        <v/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1.4*G13,"")</f>
        <v/>
      </c>
      <c r="AA13" s="6" t="str">
        <f ca="1">IFERROR(ROUND(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)*H13/100),0),"")</f>
        <v/>
      </c>
      <c r="AB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/F13)*I13*40/100,"")</f>
        <v/>
      </c>
      <c r="AC13" s="6" t="str">
        <f ca="1">IFERROR((((K13*تنظیمات!$K$7)+(L13*تنظیمات!$L$7)+(M13*تنظیمات!$M$7)+(N13*تنظیمات!$N$7)+(O13*تنظیمات!$O$7)+(P13*تنظیمات!$P$7)+(Q13*تنظیمات!$Q$7)+(R13*تنظیمات!$R$7)+(S13*تنظیمات!$S$7)+(T13*تنظیمات!$T$7)+(U13*تنظیمات!$U$7)+(V13*تنظیمات!$V$7)+(W13*تنظیمات!$W$7)+(X13*تنظیمات!$X$7)+(Y13*تنظیمات!$Y$7))*30/F13)/220*J13*35/100,"")</f>
        <v/>
      </c>
      <c r="AD13" s="6">
        <f t="shared" ca="1" si="0"/>
        <v>0</v>
      </c>
      <c r="AE13" s="6" t="str">
        <f ca="1">IFERROR((K13*تنظیمات!$K$3)+(L13*تنظیمات!$L$3)+(M13*تنظیمات!$M$3)+(N13*تنظیمات!$N$3)+(O13*تنظیمات!$O$3)+(P13*تنظیمات!$P$3)+(Q13*تنظیمات!$Q$3)+(R13*تنظیمات!$R$3)+(S13*تنظیمات!$S$3)+(T13*تنظیمات!$T$3)+(U13*تنظیمات!$U$3)+(V13*تنظیمات!$V$3)+(W13*تنظیمات!$W$3)+(X13*تنظیمات!$X$3)+(Y13*تنظیمات!$Y$3)+(Z13*تنظیمات!$Z$3)+(AA13*تنظیمات!$AA$3)+(AB13*تنظیمات!$AB$3)+(AC13*تنظیمات!$AC$3),"")</f>
        <v/>
      </c>
      <c r="AF13" s="6" t="str">
        <f ca="1">IFERROR(ROUND(AE13*تنظیمات!$C$7/100,0),"")</f>
        <v/>
      </c>
      <c r="AG13" s="41" t="str">
        <f ca="1">IFERROR(ROUND(AE13*تنظیمات!$C$8/100,0),"")</f>
        <v/>
      </c>
      <c r="AH13" s="40" t="str">
        <f ca="1">IFERROR((K13*تنظیمات!$K$5)+(L13*تنظیمات!$L$5)+(M13*تنظیمات!$M$5)+(N13*تنظیمات!$N$5)+(O13*تنظیمات!$O$5)+(P13*تنظیمات!$P$5)+(Q13*تنظیمات!$Q$5)+(R13*تنظیمات!$R$5)+(S13*تنظیمات!$S$5)+(T13*تنظیمات!$T$5)+(U13*تنظیمات!$U$5)+(V13*تنظیمات!$V$5)+(W13*تنظیمات!$W$5)+(X13*تنظیمات!$X$5)+(Y13*تنظیمات!$Y$5)+(Z13*تنظیمات!$Z$5)+(AA13*تنظیمات!$AA$5)+(AB13*تنظیمات!$AB$5)+(AC13*تنظیمات!$AC$5)-(AG13*تنظیمات!$D$9),"")</f>
        <v/>
      </c>
      <c r="AI13" s="40" t="str">
        <f ca="1">IFERROR(IF(AH13&lt;'جدول مالیات'!$F$6,0,
IF(AH13&gt;'جدول مالیات'!$C$10,'جدول مالیات'!$I$9+((AH13-'جدول مالیات'!$C$10)*'جدول مالیات'!$J$10/100),
IF(AH13&gt;'جدول مالیات'!$C$9,'جدول مالیات'!$I$8+((AH13-'جدول مالیات'!$C$9)*'جدول مالیات'!$J$9/100),
IF(AH13&gt;'جدول مالیات'!$C$8,'جدول مالیات'!$I$7+((AH13-'جدول مالیات'!$C$8)*'جدول مالیات'!$J$8/100),
IF(AH13&gt;'جدول مالیات'!$C$7,'جدول مالیات'!$I$6+((AH13-'جدول مالیات'!$C$7)*'جدول مالیات'!$J$7/100),
))))),"")</f>
        <v/>
      </c>
      <c r="AJ13" s="40">
        <f t="shared" ca="1" si="1"/>
        <v>0</v>
      </c>
      <c r="AK13" s="86" t="str">
        <f ca="1">IFERROR(AH13+بهمن!AK13,"")</f>
        <v/>
      </c>
      <c r="AL13" s="86" t="str">
        <f ca="1">IFERROR(IF(AK13&lt;'جدول مالیات'!$F$6*$AT$1,0,
IF(AK13&gt;'جدول مالیات'!$C$10*$AT$1,('جدول مالیات'!$I$9*$AT$1)+((AK13-('جدول مالیات'!$C$10*$AT$1))*'جدول مالیات'!$J$10/100),
IF(AK13&gt;'جدول مالیات'!$C$9*$AT$1,('جدول مالیات'!$I$8*$AT$1)+((AK13-('جدول مالیات'!$C$9*$AT$1))*'جدول مالیات'!$J$9/100),
IF(AK13&gt;'جدول مالیات'!$C$8*$AT$1,('جدول مالیات'!$I$7*$AT$1)+((AK13-('جدول مالیات'!$C$8*$AT$1))*'جدول مالیات'!$J$8/100),
IF(AK13&gt;'جدول مالیات'!$C$7*$AT$1,('جدول مالیات'!$I$6*$AT$1)+((AK13-('جدول مالیات'!$C$7*$AT$1))*'جدول مالیات'!$J$7/100),
))))),"")</f>
        <v/>
      </c>
      <c r="AM13" s="86" t="str">
        <f ca="1">بهمن!AL13</f>
        <v/>
      </c>
      <c r="AN13" s="41">
        <f ca="1">IFERROR(IF(تنظیمات!$C$11="سالانه",AJ13,AI13),"")</f>
        <v>0</v>
      </c>
      <c r="AO13" s="31"/>
      <c r="AP13" s="41" t="str">
        <f t="shared" ca="1" si="2"/>
        <v/>
      </c>
      <c r="AQ13" s="42" t="str">
        <f t="shared" ca="1" si="3"/>
        <v/>
      </c>
      <c r="AR13" s="87" t="str">
        <f t="shared" ca="1" si="4"/>
        <v>اسفند</v>
      </c>
      <c r="AS13" s="78"/>
      <c r="AT13" s="78"/>
      <c r="AU13" s="78"/>
    </row>
    <row r="14" spans="1:47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30" t="str">
        <f>IFERROR(VLOOKUP($B14,'لیست پرسنل'!$B$2:$K$101,5,0),"")</f>
        <v/>
      </c>
      <c r="F14" s="30"/>
      <c r="G14" s="30"/>
      <c r="H14" s="31">
        <v>0</v>
      </c>
      <c r="I14" s="31"/>
      <c r="J14" s="31">
        <v>0</v>
      </c>
      <c r="K14" s="6" t="str">
        <f>IFERROR(VLOOKUP($B14,'لیست پرسنل'!$B$2:$K$21,4,0)*F14,"")</f>
        <v/>
      </c>
      <c r="L14" s="6" t="str">
        <f>IFERROR(IF(VLOOKUP($B14,'لیست پرسنل'!$B$2:$K$21,7,0)="بله",F14*تنظیمات!$C$6,0),"")</f>
        <v/>
      </c>
      <c r="M14" s="6" t="str">
        <f>IFERROR(IF(VLOOKUP($B14,'لیست پرسنل'!$B$2:$K$101,8,0)="بله",IF($F14=$AU$1,تنظیمات!$D$3,تنظیمات!$D$3*$F14/$AU$1),0),"")</f>
        <v/>
      </c>
      <c r="N14" s="6" t="str">
        <f>IFERROR(IF(VLOOKUP($B14,'لیست پرسنل'!$B$2:$K$101,9,0)="بله",IF($F14=$AU$1,تنظیمات!$D$4,تنظیمات!$D$4*$F14/$AU$1),0),"")</f>
        <v/>
      </c>
      <c r="O14" s="6" t="str">
        <f ca="1">IFERROR(IF(F14=$AU$1,IF(VLOOKUP($B14,'لیست پرسنل'!$B$2:$K$101,10,0)="بله",تنظیمات!$C$2*3*E14,0),IF(VLOOKUP($B14,'لیست پرسنل'!$B$2:$K$101,8,0)="بله",تنظیمات!$C$2*3*E14,0)*F14/$AU$1),"")</f>
        <v/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1.4*G14,"")</f>
        <v/>
      </c>
      <c r="AA14" s="6" t="str">
        <f ca="1">IFERROR(ROUND(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)*H14/100),0),"")</f>
        <v/>
      </c>
      <c r="AB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/F14)*I14*40/100,"")</f>
        <v/>
      </c>
      <c r="AC14" s="6" t="str">
        <f ca="1">IFERROR((((K14*تنظیمات!$K$7)+(L14*تنظیمات!$L$7)+(M14*تنظیمات!$M$7)+(N14*تنظیمات!$N$7)+(O14*تنظیمات!$O$7)+(P14*تنظیمات!$P$7)+(Q14*تنظیمات!$Q$7)+(R14*تنظیمات!$R$7)+(S14*تنظیمات!$S$7)+(T14*تنظیمات!$T$7)+(U14*تنظیمات!$U$7)+(V14*تنظیمات!$V$7)+(W14*تنظیمات!$W$7)+(X14*تنظیمات!$X$7)+(Y14*تنظیمات!$Y$7))*30/F14)/220*J14*35/100,"")</f>
        <v/>
      </c>
      <c r="AD14" s="6">
        <f t="shared" ca="1" si="0"/>
        <v>0</v>
      </c>
      <c r="AE14" s="6" t="str">
        <f ca="1">IFERROR((K14*تنظیمات!$K$3)+(L14*تنظیمات!$L$3)+(M14*تنظیمات!$M$3)+(N14*تنظیمات!$N$3)+(O14*تنظیمات!$O$3)+(P14*تنظیمات!$P$3)+(Q14*تنظیمات!$Q$3)+(R14*تنظیمات!$R$3)+(S14*تنظیمات!$S$3)+(T14*تنظیمات!$T$3)+(U14*تنظیمات!$U$3)+(V14*تنظیمات!$V$3)+(W14*تنظیمات!$W$3)+(X14*تنظیمات!$X$3)+(Y14*تنظیمات!$Y$3)+(Z14*تنظیمات!$Z$3)+(AA14*تنظیمات!$AA$3)+(AB14*تنظیمات!$AB$3)+(AC14*تنظیمات!$AC$3),"")</f>
        <v/>
      </c>
      <c r="AF14" s="6" t="str">
        <f ca="1">IFERROR(ROUND(AE14*تنظیمات!$C$7/100,0),"")</f>
        <v/>
      </c>
      <c r="AG14" s="41" t="str">
        <f ca="1">IFERROR(ROUND(AE14*تنظیمات!$C$8/100,0),"")</f>
        <v/>
      </c>
      <c r="AH14" s="40" t="str">
        <f ca="1">IFERROR((K14*تنظیمات!$K$5)+(L14*تنظیمات!$L$5)+(M14*تنظیمات!$M$5)+(N14*تنظیمات!$N$5)+(O14*تنظیمات!$O$5)+(P14*تنظیمات!$P$5)+(Q14*تنظیمات!$Q$5)+(R14*تنظیمات!$R$5)+(S14*تنظیمات!$S$5)+(T14*تنظیمات!$T$5)+(U14*تنظیمات!$U$5)+(V14*تنظیمات!$V$5)+(W14*تنظیمات!$W$5)+(X14*تنظیمات!$X$5)+(Y14*تنظیمات!$Y$5)+(Z14*تنظیمات!$Z$5)+(AA14*تنظیمات!$AA$5)+(AB14*تنظیمات!$AB$5)+(AC14*تنظیمات!$AC$5)-(AG14*تنظیمات!$D$9),"")</f>
        <v/>
      </c>
      <c r="AI14" s="40" t="str">
        <f ca="1">IFERROR(IF(AH14&lt;'جدول مالیات'!$F$6,0,
IF(AH14&gt;'جدول مالیات'!$C$10,'جدول مالیات'!$I$9+((AH14-'جدول مالیات'!$C$10)*'جدول مالیات'!$J$10/100),
IF(AH14&gt;'جدول مالیات'!$C$9,'جدول مالیات'!$I$8+((AH14-'جدول مالیات'!$C$9)*'جدول مالیات'!$J$9/100),
IF(AH14&gt;'جدول مالیات'!$C$8,'جدول مالیات'!$I$7+((AH14-'جدول مالیات'!$C$8)*'جدول مالیات'!$J$8/100),
IF(AH14&gt;'جدول مالیات'!$C$7,'جدول مالیات'!$I$6+((AH14-'جدول مالیات'!$C$7)*'جدول مالیات'!$J$7/100),
))))),"")</f>
        <v/>
      </c>
      <c r="AJ14" s="40">
        <f t="shared" ca="1" si="1"/>
        <v>0</v>
      </c>
      <c r="AK14" s="86" t="str">
        <f ca="1">IFERROR(AH14+بهمن!AK14,"")</f>
        <v/>
      </c>
      <c r="AL14" s="86" t="str">
        <f ca="1">IFERROR(IF(AK14&lt;'جدول مالیات'!$F$6*$AT$1,0,
IF(AK14&gt;'جدول مالیات'!$C$10*$AT$1,('جدول مالیات'!$I$9*$AT$1)+((AK14-('جدول مالیات'!$C$10*$AT$1))*'جدول مالیات'!$J$10/100),
IF(AK14&gt;'جدول مالیات'!$C$9*$AT$1,('جدول مالیات'!$I$8*$AT$1)+((AK14-('جدول مالیات'!$C$9*$AT$1))*'جدول مالیات'!$J$9/100),
IF(AK14&gt;'جدول مالیات'!$C$8*$AT$1,('جدول مالیات'!$I$7*$AT$1)+((AK14-('جدول مالیات'!$C$8*$AT$1))*'جدول مالیات'!$J$8/100),
IF(AK14&gt;'جدول مالیات'!$C$7*$AT$1,('جدول مالیات'!$I$6*$AT$1)+((AK14-('جدول مالیات'!$C$7*$AT$1))*'جدول مالیات'!$J$7/100),
))))),"")</f>
        <v/>
      </c>
      <c r="AM14" s="86" t="str">
        <f ca="1">بهمن!AL14</f>
        <v/>
      </c>
      <c r="AN14" s="41">
        <f ca="1">IFERROR(IF(تنظیمات!$C$11="سالانه",AJ14,AI14),"")</f>
        <v>0</v>
      </c>
      <c r="AO14" s="31"/>
      <c r="AP14" s="41" t="str">
        <f t="shared" ca="1" si="2"/>
        <v/>
      </c>
      <c r="AQ14" s="42" t="str">
        <f t="shared" ca="1" si="3"/>
        <v/>
      </c>
      <c r="AR14" s="87" t="str">
        <f t="shared" ca="1" si="4"/>
        <v>اسفند</v>
      </c>
      <c r="AS14" s="78"/>
      <c r="AT14" s="78"/>
      <c r="AU14" s="78"/>
    </row>
    <row r="15" spans="1:47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30" t="str">
        <f>IFERROR(VLOOKUP($B15,'لیست پرسنل'!$B$2:$K$101,5,0),"")</f>
        <v/>
      </c>
      <c r="F15" s="30"/>
      <c r="G15" s="30"/>
      <c r="H15" s="31">
        <v>0</v>
      </c>
      <c r="I15" s="31"/>
      <c r="J15" s="31">
        <v>0</v>
      </c>
      <c r="K15" s="6" t="str">
        <f>IFERROR(VLOOKUP($B15,'لیست پرسنل'!$B$2:$K$21,4,0)*F15,"")</f>
        <v/>
      </c>
      <c r="L15" s="6" t="str">
        <f>IFERROR(IF(VLOOKUP($B15,'لیست پرسنل'!$B$2:$K$21,7,0)="بله",F15*تنظیمات!$C$6,0),"")</f>
        <v/>
      </c>
      <c r="M15" s="6" t="str">
        <f>IFERROR(IF(VLOOKUP($B15,'لیست پرسنل'!$B$2:$K$101,8,0)="بله",IF($F15=$AU$1,تنظیمات!$D$3,تنظیمات!$D$3*$F15/$AU$1),0),"")</f>
        <v/>
      </c>
      <c r="N15" s="6" t="str">
        <f>IFERROR(IF(VLOOKUP($B15,'لیست پرسنل'!$B$2:$K$101,9,0)="بله",IF($F15=$AU$1,تنظیمات!$D$4,تنظیمات!$D$4*$F15/$AU$1),0),"")</f>
        <v/>
      </c>
      <c r="O15" s="6" t="str">
        <f ca="1">IFERROR(IF(F15=$AU$1,IF(VLOOKUP($B15,'لیست پرسنل'!$B$2:$K$101,10,0)="بله",تنظیمات!$C$2*3*E15,0),IF(VLOOKUP($B15,'لیست پرسنل'!$B$2:$K$101,8,0)="بله",تنظیمات!$C$2*3*E15,0)*F15/$AU$1),"")</f>
        <v/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1.4*G15,"")</f>
        <v/>
      </c>
      <c r="AA15" s="6" t="str">
        <f ca="1">IFERROR(ROUND(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)*H15/100),0),"")</f>
        <v/>
      </c>
      <c r="AB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/F15)*I15*40/100,"")</f>
        <v/>
      </c>
      <c r="AC15" s="6" t="str">
        <f ca="1">IFERROR((((K15*تنظیمات!$K$7)+(L15*تنظیمات!$L$7)+(M15*تنظیمات!$M$7)+(N15*تنظیمات!$N$7)+(O15*تنظیمات!$O$7)+(P15*تنظیمات!$P$7)+(Q15*تنظیمات!$Q$7)+(R15*تنظیمات!$R$7)+(S15*تنظیمات!$S$7)+(T15*تنظیمات!$T$7)+(U15*تنظیمات!$U$7)+(V15*تنظیمات!$V$7)+(W15*تنظیمات!$W$7)+(X15*تنظیمات!$X$7)+(Y15*تنظیمات!$Y$7))*30/F15)/220*J15*35/100,"")</f>
        <v/>
      </c>
      <c r="AD15" s="6">
        <f t="shared" ca="1" si="0"/>
        <v>0</v>
      </c>
      <c r="AE15" s="6" t="str">
        <f ca="1">IFERROR((K15*تنظیمات!$K$3)+(L15*تنظیمات!$L$3)+(M15*تنظیمات!$M$3)+(N15*تنظیمات!$N$3)+(O15*تنظیمات!$O$3)+(P15*تنظیمات!$P$3)+(Q15*تنظیمات!$Q$3)+(R15*تنظیمات!$R$3)+(S15*تنظیمات!$S$3)+(T15*تنظیمات!$T$3)+(U15*تنظیمات!$U$3)+(V15*تنظیمات!$V$3)+(W15*تنظیمات!$W$3)+(X15*تنظیمات!$X$3)+(Y15*تنظیمات!$Y$3)+(Z15*تنظیمات!$Z$3)+(AA15*تنظیمات!$AA$3)+(AB15*تنظیمات!$AB$3)+(AC15*تنظیمات!$AC$3),"")</f>
        <v/>
      </c>
      <c r="AF15" s="6" t="str">
        <f ca="1">IFERROR(ROUND(AE15*تنظیمات!$C$7/100,0),"")</f>
        <v/>
      </c>
      <c r="AG15" s="41" t="str">
        <f ca="1">IFERROR(ROUND(AE15*تنظیمات!$C$8/100,0),"")</f>
        <v/>
      </c>
      <c r="AH15" s="40" t="str">
        <f ca="1">IFERROR((K15*تنظیمات!$K$5)+(L15*تنظیمات!$L$5)+(M15*تنظیمات!$M$5)+(N15*تنظیمات!$N$5)+(O15*تنظیمات!$O$5)+(P15*تنظیمات!$P$5)+(Q15*تنظیمات!$Q$5)+(R15*تنظیمات!$R$5)+(S15*تنظیمات!$S$5)+(T15*تنظیمات!$T$5)+(U15*تنظیمات!$U$5)+(V15*تنظیمات!$V$5)+(W15*تنظیمات!$W$5)+(X15*تنظیمات!$X$5)+(Y15*تنظیمات!$Y$5)+(Z15*تنظیمات!$Z$5)+(AA15*تنظیمات!$AA$5)+(AB15*تنظیمات!$AB$5)+(AC15*تنظیمات!$AC$5)-(AG15*تنظیمات!$D$9),"")</f>
        <v/>
      </c>
      <c r="AI15" s="40" t="str">
        <f ca="1">IFERROR(IF(AH15&lt;'جدول مالیات'!$F$6,0,
IF(AH15&gt;'جدول مالیات'!$C$10,'جدول مالیات'!$I$9+((AH15-'جدول مالیات'!$C$10)*'جدول مالیات'!$J$10/100),
IF(AH15&gt;'جدول مالیات'!$C$9,'جدول مالیات'!$I$8+((AH15-'جدول مالیات'!$C$9)*'جدول مالیات'!$J$9/100),
IF(AH15&gt;'جدول مالیات'!$C$8,'جدول مالیات'!$I$7+((AH15-'جدول مالیات'!$C$8)*'جدول مالیات'!$J$8/100),
IF(AH15&gt;'جدول مالیات'!$C$7,'جدول مالیات'!$I$6+((AH15-'جدول مالیات'!$C$7)*'جدول مالیات'!$J$7/100),
))))),"")</f>
        <v/>
      </c>
      <c r="AJ15" s="40">
        <f t="shared" ca="1" si="1"/>
        <v>0</v>
      </c>
      <c r="AK15" s="86" t="str">
        <f ca="1">IFERROR(AH15+بهمن!AK15,"")</f>
        <v/>
      </c>
      <c r="AL15" s="86" t="str">
        <f ca="1">IFERROR(IF(AK15&lt;'جدول مالیات'!$F$6*$AT$1,0,
IF(AK15&gt;'جدول مالیات'!$C$10*$AT$1,('جدول مالیات'!$I$9*$AT$1)+((AK15-('جدول مالیات'!$C$10*$AT$1))*'جدول مالیات'!$J$10/100),
IF(AK15&gt;'جدول مالیات'!$C$9*$AT$1,('جدول مالیات'!$I$8*$AT$1)+((AK15-('جدول مالیات'!$C$9*$AT$1))*'جدول مالیات'!$J$9/100),
IF(AK15&gt;'جدول مالیات'!$C$8*$AT$1,('جدول مالیات'!$I$7*$AT$1)+((AK15-('جدول مالیات'!$C$8*$AT$1))*'جدول مالیات'!$J$8/100),
IF(AK15&gt;'جدول مالیات'!$C$7*$AT$1,('جدول مالیات'!$I$6*$AT$1)+((AK15-('جدول مالیات'!$C$7*$AT$1))*'جدول مالیات'!$J$7/100),
))))),"")</f>
        <v/>
      </c>
      <c r="AM15" s="86" t="str">
        <f ca="1">بهمن!AL15</f>
        <v/>
      </c>
      <c r="AN15" s="41">
        <f ca="1">IFERROR(IF(تنظیمات!$C$11="سالانه",AJ15,AI15),"")</f>
        <v>0</v>
      </c>
      <c r="AO15" s="31"/>
      <c r="AP15" s="41" t="str">
        <f t="shared" ca="1" si="2"/>
        <v/>
      </c>
      <c r="AQ15" s="42" t="str">
        <f t="shared" ca="1" si="3"/>
        <v/>
      </c>
      <c r="AR15" s="87" t="str">
        <f t="shared" ca="1" si="4"/>
        <v>اسفند</v>
      </c>
      <c r="AS15" s="78"/>
      <c r="AT15" s="78"/>
      <c r="AU15" s="78"/>
    </row>
    <row r="16" spans="1:47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30" t="str">
        <f>IFERROR(VLOOKUP($B16,'لیست پرسنل'!$B$2:$K$101,5,0),"")</f>
        <v/>
      </c>
      <c r="F16" s="30"/>
      <c r="G16" s="30"/>
      <c r="H16" s="31">
        <v>0</v>
      </c>
      <c r="I16" s="31"/>
      <c r="J16" s="31">
        <v>0</v>
      </c>
      <c r="K16" s="6" t="str">
        <f>IFERROR(VLOOKUP($B16,'لیست پرسنل'!$B$2:$K$21,4,0)*F16,"")</f>
        <v/>
      </c>
      <c r="L16" s="6" t="str">
        <f>IFERROR(IF(VLOOKUP($B16,'لیست پرسنل'!$B$2:$K$21,7,0)="بله",F16*تنظیمات!$C$6,0),"")</f>
        <v/>
      </c>
      <c r="M16" s="6" t="str">
        <f>IFERROR(IF(VLOOKUP($B16,'لیست پرسنل'!$B$2:$K$101,8,0)="بله",IF($F16=$AU$1,تنظیمات!$D$3,تنظیمات!$D$3*$F16/$AU$1),0),"")</f>
        <v/>
      </c>
      <c r="N16" s="6" t="str">
        <f>IFERROR(IF(VLOOKUP($B16,'لیست پرسنل'!$B$2:$K$101,9,0)="بله",IF($F16=$AU$1,تنظیمات!$D$4,تنظیمات!$D$4*$F16/$AU$1),0),"")</f>
        <v/>
      </c>
      <c r="O16" s="6" t="str">
        <f ca="1">IFERROR(IF(F16=$AU$1,IF(VLOOKUP($B16,'لیست پرسنل'!$B$2:$K$101,10,0)="بله",تنظیمات!$C$2*3*E16,0),IF(VLOOKUP($B16,'لیست پرسنل'!$B$2:$K$101,8,0)="بله",تنظیمات!$C$2*3*E16,0)*F16/$AU$1),"")</f>
        <v/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1.4*G16,"")</f>
        <v/>
      </c>
      <c r="AA16" s="6" t="str">
        <f ca="1">IFERROR(ROUND(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)*H16/100),0),"")</f>
        <v/>
      </c>
      <c r="AB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/F16)*I16*40/100,"")</f>
        <v/>
      </c>
      <c r="AC16" s="6" t="str">
        <f ca="1">IFERROR((((K16*تنظیمات!$K$7)+(L16*تنظیمات!$L$7)+(M16*تنظیمات!$M$7)+(N16*تنظیمات!$N$7)+(O16*تنظیمات!$O$7)+(P16*تنظیمات!$P$7)+(Q16*تنظیمات!$Q$7)+(R16*تنظیمات!$R$7)+(S16*تنظیمات!$S$7)+(T16*تنظیمات!$T$7)+(U16*تنظیمات!$U$7)+(V16*تنظیمات!$V$7)+(W16*تنظیمات!$W$7)+(X16*تنظیمات!$X$7)+(Y16*تنظیمات!$Y$7))*30/F16)/220*J16*35/100,"")</f>
        <v/>
      </c>
      <c r="AD16" s="6">
        <f t="shared" ca="1" si="0"/>
        <v>0</v>
      </c>
      <c r="AE16" s="6" t="str">
        <f ca="1">IFERROR((K16*تنظیمات!$K$3)+(L16*تنظیمات!$L$3)+(M16*تنظیمات!$M$3)+(N16*تنظیمات!$N$3)+(O16*تنظیمات!$O$3)+(P16*تنظیمات!$P$3)+(Q16*تنظیمات!$Q$3)+(R16*تنظیمات!$R$3)+(S16*تنظیمات!$S$3)+(T16*تنظیمات!$T$3)+(U16*تنظیمات!$U$3)+(V16*تنظیمات!$V$3)+(W16*تنظیمات!$W$3)+(X16*تنظیمات!$X$3)+(Y16*تنظیمات!$Y$3)+(Z16*تنظیمات!$Z$3)+(AA16*تنظیمات!$AA$3)+(AB16*تنظیمات!$AB$3)+(AC16*تنظیمات!$AC$3),"")</f>
        <v/>
      </c>
      <c r="AF16" s="6" t="str">
        <f ca="1">IFERROR(ROUND(AE16*تنظیمات!$C$7/100,0),"")</f>
        <v/>
      </c>
      <c r="AG16" s="41" t="str">
        <f ca="1">IFERROR(ROUND(AE16*تنظیمات!$C$8/100,0),"")</f>
        <v/>
      </c>
      <c r="AH16" s="40" t="str">
        <f ca="1">IFERROR((K16*تنظیمات!$K$5)+(L16*تنظیمات!$L$5)+(M16*تنظیمات!$M$5)+(N16*تنظیمات!$N$5)+(O16*تنظیمات!$O$5)+(P16*تنظیمات!$P$5)+(Q16*تنظیمات!$Q$5)+(R16*تنظیمات!$R$5)+(S16*تنظیمات!$S$5)+(T16*تنظیمات!$T$5)+(U16*تنظیمات!$U$5)+(V16*تنظیمات!$V$5)+(W16*تنظیمات!$W$5)+(X16*تنظیمات!$X$5)+(Y16*تنظیمات!$Y$5)+(Z16*تنظیمات!$Z$5)+(AA16*تنظیمات!$AA$5)+(AB16*تنظیمات!$AB$5)+(AC16*تنظیمات!$AC$5)-(AG16*تنظیمات!$D$9),"")</f>
        <v/>
      </c>
      <c r="AI16" s="40" t="str">
        <f ca="1">IFERROR(IF(AH16&lt;'جدول مالیات'!$F$6,0,
IF(AH16&gt;'جدول مالیات'!$C$10,'جدول مالیات'!$I$9+((AH16-'جدول مالیات'!$C$10)*'جدول مالیات'!$J$10/100),
IF(AH16&gt;'جدول مالیات'!$C$9,'جدول مالیات'!$I$8+((AH16-'جدول مالیات'!$C$9)*'جدول مالیات'!$J$9/100),
IF(AH16&gt;'جدول مالیات'!$C$8,'جدول مالیات'!$I$7+((AH16-'جدول مالیات'!$C$8)*'جدول مالیات'!$J$8/100),
IF(AH16&gt;'جدول مالیات'!$C$7,'جدول مالیات'!$I$6+((AH16-'جدول مالیات'!$C$7)*'جدول مالیات'!$J$7/100),
))))),"")</f>
        <v/>
      </c>
      <c r="AJ16" s="40">
        <f t="shared" ca="1" si="1"/>
        <v>0</v>
      </c>
      <c r="AK16" s="86" t="str">
        <f ca="1">IFERROR(AH16+بهمن!AK16,"")</f>
        <v/>
      </c>
      <c r="AL16" s="86" t="str">
        <f ca="1">IFERROR(IF(AK16&lt;'جدول مالیات'!$F$6*$AT$1,0,
IF(AK16&gt;'جدول مالیات'!$C$10*$AT$1,('جدول مالیات'!$I$9*$AT$1)+((AK16-('جدول مالیات'!$C$10*$AT$1))*'جدول مالیات'!$J$10/100),
IF(AK16&gt;'جدول مالیات'!$C$9*$AT$1,('جدول مالیات'!$I$8*$AT$1)+((AK16-('جدول مالیات'!$C$9*$AT$1))*'جدول مالیات'!$J$9/100),
IF(AK16&gt;'جدول مالیات'!$C$8*$AT$1,('جدول مالیات'!$I$7*$AT$1)+((AK16-('جدول مالیات'!$C$8*$AT$1))*'جدول مالیات'!$J$8/100),
IF(AK16&gt;'جدول مالیات'!$C$7*$AT$1,('جدول مالیات'!$I$6*$AT$1)+((AK16-('جدول مالیات'!$C$7*$AT$1))*'جدول مالیات'!$J$7/100),
))))),"")</f>
        <v/>
      </c>
      <c r="AM16" s="86" t="str">
        <f ca="1">بهمن!AL16</f>
        <v/>
      </c>
      <c r="AN16" s="41">
        <f ca="1">IFERROR(IF(تنظیمات!$C$11="سالانه",AJ16,AI16),"")</f>
        <v>0</v>
      </c>
      <c r="AO16" s="31"/>
      <c r="AP16" s="41" t="str">
        <f t="shared" ca="1" si="2"/>
        <v/>
      </c>
      <c r="AQ16" s="42" t="str">
        <f t="shared" ca="1" si="3"/>
        <v/>
      </c>
      <c r="AR16" s="87" t="str">
        <f t="shared" ca="1" si="4"/>
        <v>اسفند</v>
      </c>
      <c r="AS16" s="78"/>
      <c r="AT16" s="78"/>
      <c r="AU16" s="78"/>
    </row>
    <row r="17" spans="1:47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30" t="str">
        <f>IFERROR(VLOOKUP($B17,'لیست پرسنل'!$B$2:$K$101,5,0),"")</f>
        <v/>
      </c>
      <c r="F17" s="30"/>
      <c r="G17" s="30"/>
      <c r="H17" s="31">
        <v>0</v>
      </c>
      <c r="I17" s="31"/>
      <c r="J17" s="31">
        <v>0</v>
      </c>
      <c r="K17" s="6" t="str">
        <f>IFERROR(VLOOKUP($B17,'لیست پرسنل'!$B$2:$K$21,4,0)*F17,"")</f>
        <v/>
      </c>
      <c r="L17" s="6" t="str">
        <f>IFERROR(IF(VLOOKUP($B17,'لیست پرسنل'!$B$2:$K$21,7,0)="بله",F17*تنظیمات!$C$6,0),"")</f>
        <v/>
      </c>
      <c r="M17" s="6" t="str">
        <f>IFERROR(IF(VLOOKUP($B17,'لیست پرسنل'!$B$2:$K$101,8,0)="بله",IF($F17=$AU$1,تنظیمات!$D$3,تنظیمات!$D$3*$F17/$AU$1),0),"")</f>
        <v/>
      </c>
      <c r="N17" s="6" t="str">
        <f>IFERROR(IF(VLOOKUP($B17,'لیست پرسنل'!$B$2:$K$101,9,0)="بله",IF($F17=$AU$1,تنظیمات!$D$4,تنظیمات!$D$4*$F17/$AU$1),0),"")</f>
        <v/>
      </c>
      <c r="O17" s="6" t="str">
        <f ca="1">IFERROR(IF(F17=$AU$1,IF(VLOOKUP($B17,'لیست پرسنل'!$B$2:$K$101,10,0)="بله",تنظیمات!$C$2*3*E17,0),IF(VLOOKUP($B17,'لیست پرسنل'!$B$2:$K$101,8,0)="بله",تنظیمات!$C$2*3*E17,0)*F17/$AU$1),"")</f>
        <v/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1.4*G17,"")</f>
        <v/>
      </c>
      <c r="AA17" s="6" t="str">
        <f ca="1">IFERROR(ROUND(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)*H17/100),0),"")</f>
        <v/>
      </c>
      <c r="AB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/F17)*I17*40/100,"")</f>
        <v/>
      </c>
      <c r="AC17" s="6" t="str">
        <f ca="1">IFERROR((((K17*تنظیمات!$K$7)+(L17*تنظیمات!$L$7)+(M17*تنظیمات!$M$7)+(N17*تنظیمات!$N$7)+(O17*تنظیمات!$O$7)+(P17*تنظیمات!$P$7)+(Q17*تنظیمات!$Q$7)+(R17*تنظیمات!$R$7)+(S17*تنظیمات!$S$7)+(T17*تنظیمات!$T$7)+(U17*تنظیمات!$U$7)+(V17*تنظیمات!$V$7)+(W17*تنظیمات!$W$7)+(X17*تنظیمات!$X$7)+(Y17*تنظیمات!$Y$7))*30/F17)/220*J17*35/100,"")</f>
        <v/>
      </c>
      <c r="AD17" s="6">
        <f t="shared" ca="1" si="0"/>
        <v>0</v>
      </c>
      <c r="AE17" s="6" t="str">
        <f ca="1">IFERROR((K17*تنظیمات!$K$3)+(L17*تنظیمات!$L$3)+(M17*تنظیمات!$M$3)+(N17*تنظیمات!$N$3)+(O17*تنظیمات!$O$3)+(P17*تنظیمات!$P$3)+(Q17*تنظیمات!$Q$3)+(R17*تنظیمات!$R$3)+(S17*تنظیمات!$S$3)+(T17*تنظیمات!$T$3)+(U17*تنظیمات!$U$3)+(V17*تنظیمات!$V$3)+(W17*تنظیمات!$W$3)+(X17*تنظیمات!$X$3)+(Y17*تنظیمات!$Y$3)+(Z17*تنظیمات!$Z$3)+(AA17*تنظیمات!$AA$3)+(AB17*تنظیمات!$AB$3)+(AC17*تنظیمات!$AC$3),"")</f>
        <v/>
      </c>
      <c r="AF17" s="6" t="str">
        <f ca="1">IFERROR(ROUND(AE17*تنظیمات!$C$7/100,0),"")</f>
        <v/>
      </c>
      <c r="AG17" s="41" t="str">
        <f ca="1">IFERROR(ROUND(AE17*تنظیمات!$C$8/100,0),"")</f>
        <v/>
      </c>
      <c r="AH17" s="40" t="str">
        <f ca="1">IFERROR((K17*تنظیمات!$K$5)+(L17*تنظیمات!$L$5)+(M17*تنظیمات!$M$5)+(N17*تنظیمات!$N$5)+(O17*تنظیمات!$O$5)+(P17*تنظیمات!$P$5)+(Q17*تنظیمات!$Q$5)+(R17*تنظیمات!$R$5)+(S17*تنظیمات!$S$5)+(T17*تنظیمات!$T$5)+(U17*تنظیمات!$U$5)+(V17*تنظیمات!$V$5)+(W17*تنظیمات!$W$5)+(X17*تنظیمات!$X$5)+(Y17*تنظیمات!$Y$5)+(Z17*تنظیمات!$Z$5)+(AA17*تنظیمات!$AA$5)+(AB17*تنظیمات!$AB$5)+(AC17*تنظیمات!$AC$5)-(AG17*تنظیمات!$D$9),"")</f>
        <v/>
      </c>
      <c r="AI17" s="40" t="str">
        <f ca="1">IFERROR(IF(AH17&lt;'جدول مالیات'!$F$6,0,
IF(AH17&gt;'جدول مالیات'!$C$10,'جدول مالیات'!$I$9+((AH17-'جدول مالیات'!$C$10)*'جدول مالیات'!$J$10/100),
IF(AH17&gt;'جدول مالیات'!$C$9,'جدول مالیات'!$I$8+((AH17-'جدول مالیات'!$C$9)*'جدول مالیات'!$J$9/100),
IF(AH17&gt;'جدول مالیات'!$C$8,'جدول مالیات'!$I$7+((AH17-'جدول مالیات'!$C$8)*'جدول مالیات'!$J$8/100),
IF(AH17&gt;'جدول مالیات'!$C$7,'جدول مالیات'!$I$6+((AH17-'جدول مالیات'!$C$7)*'جدول مالیات'!$J$7/100),
))))),"")</f>
        <v/>
      </c>
      <c r="AJ17" s="40">
        <f t="shared" ca="1" si="1"/>
        <v>0</v>
      </c>
      <c r="AK17" s="86" t="str">
        <f ca="1">IFERROR(AH17+بهمن!AK17,"")</f>
        <v/>
      </c>
      <c r="AL17" s="86" t="str">
        <f ca="1">IFERROR(IF(AK17&lt;'جدول مالیات'!$F$6*$AT$1,0,
IF(AK17&gt;'جدول مالیات'!$C$10*$AT$1,('جدول مالیات'!$I$9*$AT$1)+((AK17-('جدول مالیات'!$C$10*$AT$1))*'جدول مالیات'!$J$10/100),
IF(AK17&gt;'جدول مالیات'!$C$9*$AT$1,('جدول مالیات'!$I$8*$AT$1)+((AK17-('جدول مالیات'!$C$9*$AT$1))*'جدول مالیات'!$J$9/100),
IF(AK17&gt;'جدول مالیات'!$C$8*$AT$1,('جدول مالیات'!$I$7*$AT$1)+((AK17-('جدول مالیات'!$C$8*$AT$1))*'جدول مالیات'!$J$8/100),
IF(AK17&gt;'جدول مالیات'!$C$7*$AT$1,('جدول مالیات'!$I$6*$AT$1)+((AK17-('جدول مالیات'!$C$7*$AT$1))*'جدول مالیات'!$J$7/100),
))))),"")</f>
        <v/>
      </c>
      <c r="AM17" s="86" t="str">
        <f ca="1">بهمن!AL17</f>
        <v/>
      </c>
      <c r="AN17" s="41">
        <f ca="1">IFERROR(IF(تنظیمات!$C$11="سالانه",AJ17,AI17),"")</f>
        <v>0</v>
      </c>
      <c r="AO17" s="31"/>
      <c r="AP17" s="41" t="str">
        <f t="shared" ca="1" si="2"/>
        <v/>
      </c>
      <c r="AQ17" s="42" t="str">
        <f t="shared" ca="1" si="3"/>
        <v/>
      </c>
      <c r="AR17" s="87" t="str">
        <f t="shared" ca="1" si="4"/>
        <v>اسفند</v>
      </c>
      <c r="AS17" s="78"/>
      <c r="AT17" s="78"/>
      <c r="AU17" s="78"/>
    </row>
    <row r="18" spans="1:47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30" t="str">
        <f>IFERROR(VLOOKUP($B18,'لیست پرسنل'!$B$2:$K$101,5,0),"")</f>
        <v/>
      </c>
      <c r="F18" s="30"/>
      <c r="G18" s="30"/>
      <c r="H18" s="31">
        <v>0</v>
      </c>
      <c r="I18" s="31"/>
      <c r="J18" s="31">
        <v>0</v>
      </c>
      <c r="K18" s="6" t="str">
        <f>IFERROR(VLOOKUP($B18,'لیست پرسنل'!$B$2:$K$21,4,0)*F18,"")</f>
        <v/>
      </c>
      <c r="L18" s="6" t="str">
        <f>IFERROR(IF(VLOOKUP($B18,'لیست پرسنل'!$B$2:$K$21,7,0)="بله",F18*تنظیمات!$C$6,0),"")</f>
        <v/>
      </c>
      <c r="M18" s="6" t="str">
        <f>IFERROR(IF(VLOOKUP($B18,'لیست پرسنل'!$B$2:$K$101,8,0)="بله",IF($F18=$AU$1,تنظیمات!$D$3,تنظیمات!$D$3*$F18/$AU$1),0),"")</f>
        <v/>
      </c>
      <c r="N18" s="6" t="str">
        <f>IFERROR(IF(VLOOKUP($B18,'لیست پرسنل'!$B$2:$K$101,9,0)="بله",IF($F18=$AU$1,تنظیمات!$D$4,تنظیمات!$D$4*$F18/$AU$1),0),"")</f>
        <v/>
      </c>
      <c r="O18" s="6" t="str">
        <f ca="1">IFERROR(IF(F18=$AU$1,IF(VLOOKUP($B18,'لیست پرسنل'!$B$2:$K$101,10,0)="بله",تنظیمات!$C$2*3*E18,0),IF(VLOOKUP($B18,'لیست پرسنل'!$B$2:$K$101,8,0)="بله",تنظیمات!$C$2*3*E18,0)*F18/$AU$1),"")</f>
        <v/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1.4*G18,"")</f>
        <v/>
      </c>
      <c r="AA18" s="6" t="str">
        <f ca="1">IFERROR(ROUND(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)*H18/100),0),"")</f>
        <v/>
      </c>
      <c r="AB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/F18)*I18*40/100,"")</f>
        <v/>
      </c>
      <c r="AC18" s="6" t="str">
        <f ca="1">IFERROR((((K18*تنظیمات!$K$7)+(L18*تنظیمات!$L$7)+(M18*تنظیمات!$M$7)+(N18*تنظیمات!$N$7)+(O18*تنظیمات!$O$7)+(P18*تنظیمات!$P$7)+(Q18*تنظیمات!$Q$7)+(R18*تنظیمات!$R$7)+(S18*تنظیمات!$S$7)+(T18*تنظیمات!$T$7)+(U18*تنظیمات!$U$7)+(V18*تنظیمات!$V$7)+(W18*تنظیمات!$W$7)+(X18*تنظیمات!$X$7)+(Y18*تنظیمات!$Y$7))*30/F18)/220*J18*35/100,"")</f>
        <v/>
      </c>
      <c r="AD18" s="6">
        <f t="shared" ca="1" si="0"/>
        <v>0</v>
      </c>
      <c r="AE18" s="6" t="str">
        <f ca="1">IFERROR((K18*تنظیمات!$K$3)+(L18*تنظیمات!$L$3)+(M18*تنظیمات!$M$3)+(N18*تنظیمات!$N$3)+(O18*تنظیمات!$O$3)+(P18*تنظیمات!$P$3)+(Q18*تنظیمات!$Q$3)+(R18*تنظیمات!$R$3)+(S18*تنظیمات!$S$3)+(T18*تنظیمات!$T$3)+(U18*تنظیمات!$U$3)+(V18*تنظیمات!$V$3)+(W18*تنظیمات!$W$3)+(X18*تنظیمات!$X$3)+(Y18*تنظیمات!$Y$3)+(Z18*تنظیمات!$Z$3)+(AA18*تنظیمات!$AA$3)+(AB18*تنظیمات!$AB$3)+(AC18*تنظیمات!$AC$3),"")</f>
        <v/>
      </c>
      <c r="AF18" s="6" t="str">
        <f ca="1">IFERROR(ROUND(AE18*تنظیمات!$C$7/100,0),"")</f>
        <v/>
      </c>
      <c r="AG18" s="41" t="str">
        <f ca="1">IFERROR(ROUND(AE18*تنظیمات!$C$8/100,0),"")</f>
        <v/>
      </c>
      <c r="AH18" s="40" t="str">
        <f ca="1">IFERROR((K18*تنظیمات!$K$5)+(L18*تنظیمات!$L$5)+(M18*تنظیمات!$M$5)+(N18*تنظیمات!$N$5)+(O18*تنظیمات!$O$5)+(P18*تنظیمات!$P$5)+(Q18*تنظیمات!$Q$5)+(R18*تنظیمات!$R$5)+(S18*تنظیمات!$S$5)+(T18*تنظیمات!$T$5)+(U18*تنظیمات!$U$5)+(V18*تنظیمات!$V$5)+(W18*تنظیمات!$W$5)+(X18*تنظیمات!$X$5)+(Y18*تنظیمات!$Y$5)+(Z18*تنظیمات!$Z$5)+(AA18*تنظیمات!$AA$5)+(AB18*تنظیمات!$AB$5)+(AC18*تنظیمات!$AC$5)-(AG18*تنظیمات!$D$9),"")</f>
        <v/>
      </c>
      <c r="AI18" s="40" t="str">
        <f ca="1">IFERROR(IF(AH18&lt;'جدول مالیات'!$F$6,0,
IF(AH18&gt;'جدول مالیات'!$C$10,'جدول مالیات'!$I$9+((AH18-'جدول مالیات'!$C$10)*'جدول مالیات'!$J$10/100),
IF(AH18&gt;'جدول مالیات'!$C$9,'جدول مالیات'!$I$8+((AH18-'جدول مالیات'!$C$9)*'جدول مالیات'!$J$9/100),
IF(AH18&gt;'جدول مالیات'!$C$8,'جدول مالیات'!$I$7+((AH18-'جدول مالیات'!$C$8)*'جدول مالیات'!$J$8/100),
IF(AH18&gt;'جدول مالیات'!$C$7,'جدول مالیات'!$I$6+((AH18-'جدول مالیات'!$C$7)*'جدول مالیات'!$J$7/100),
))))),"")</f>
        <v/>
      </c>
      <c r="AJ18" s="40">
        <f t="shared" ca="1" si="1"/>
        <v>0</v>
      </c>
      <c r="AK18" s="86" t="str">
        <f ca="1">IFERROR(AH18+بهمن!AK18,"")</f>
        <v/>
      </c>
      <c r="AL18" s="86" t="str">
        <f ca="1">IFERROR(IF(AK18&lt;'جدول مالیات'!$F$6*$AT$1,0,
IF(AK18&gt;'جدول مالیات'!$C$10*$AT$1,('جدول مالیات'!$I$9*$AT$1)+((AK18-('جدول مالیات'!$C$10*$AT$1))*'جدول مالیات'!$J$10/100),
IF(AK18&gt;'جدول مالیات'!$C$9*$AT$1,('جدول مالیات'!$I$8*$AT$1)+((AK18-('جدول مالیات'!$C$9*$AT$1))*'جدول مالیات'!$J$9/100),
IF(AK18&gt;'جدول مالیات'!$C$8*$AT$1,('جدول مالیات'!$I$7*$AT$1)+((AK18-('جدول مالیات'!$C$8*$AT$1))*'جدول مالیات'!$J$8/100),
IF(AK18&gt;'جدول مالیات'!$C$7*$AT$1,('جدول مالیات'!$I$6*$AT$1)+((AK18-('جدول مالیات'!$C$7*$AT$1))*'جدول مالیات'!$J$7/100),
))))),"")</f>
        <v/>
      </c>
      <c r="AM18" s="86" t="str">
        <f ca="1">بهمن!AL18</f>
        <v/>
      </c>
      <c r="AN18" s="41">
        <f ca="1">IFERROR(IF(تنظیمات!$C$11="سالانه",AJ18,AI18),"")</f>
        <v>0</v>
      </c>
      <c r="AO18" s="31"/>
      <c r="AP18" s="41" t="str">
        <f t="shared" ca="1" si="2"/>
        <v/>
      </c>
      <c r="AQ18" s="42" t="str">
        <f t="shared" ca="1" si="3"/>
        <v/>
      </c>
      <c r="AR18" s="87" t="str">
        <f t="shared" ca="1" si="4"/>
        <v>اسفند</v>
      </c>
      <c r="AS18" s="78"/>
      <c r="AT18" s="78"/>
      <c r="AU18" s="78"/>
    </row>
    <row r="19" spans="1:47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30" t="str">
        <f>IFERROR(VLOOKUP($B19,'لیست پرسنل'!$B$2:$K$101,5,0),"")</f>
        <v/>
      </c>
      <c r="F19" s="30"/>
      <c r="G19" s="30"/>
      <c r="H19" s="31">
        <v>0</v>
      </c>
      <c r="I19" s="31"/>
      <c r="J19" s="31">
        <v>0</v>
      </c>
      <c r="K19" s="6" t="str">
        <f>IFERROR(VLOOKUP($B19,'لیست پرسنل'!$B$2:$K$21,4,0)*F19,"")</f>
        <v/>
      </c>
      <c r="L19" s="6" t="str">
        <f>IFERROR(IF(VLOOKUP($B19,'لیست پرسنل'!$B$2:$K$21,7,0)="بله",F19*تنظیمات!$C$6,0),"")</f>
        <v/>
      </c>
      <c r="M19" s="6" t="str">
        <f>IFERROR(IF(VLOOKUP($B19,'لیست پرسنل'!$B$2:$K$101,8,0)="بله",IF($F19=$AU$1,تنظیمات!$D$3,تنظیمات!$D$3*$F19/$AU$1),0),"")</f>
        <v/>
      </c>
      <c r="N19" s="6" t="str">
        <f>IFERROR(IF(VLOOKUP($B19,'لیست پرسنل'!$B$2:$K$101,9,0)="بله",IF($F19=$AU$1,تنظیمات!$D$4,تنظیمات!$D$4*$F19/$AU$1),0),"")</f>
        <v/>
      </c>
      <c r="O19" s="6" t="str">
        <f ca="1">IFERROR(IF(F19=$AU$1,IF(VLOOKUP($B19,'لیست پرسنل'!$B$2:$K$101,10,0)="بله",تنظیمات!$C$2*3*E19,0),IF(VLOOKUP($B19,'لیست پرسنل'!$B$2:$K$101,8,0)="بله",تنظیمات!$C$2*3*E19,0)*F19/$AU$1),"")</f>
        <v/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1.4*G19,"")</f>
        <v/>
      </c>
      <c r="AA19" s="6" t="str">
        <f ca="1">IFERROR(ROUND(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)*H19/100),0),"")</f>
        <v/>
      </c>
      <c r="AB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/F19)*I19*40/100,"")</f>
        <v/>
      </c>
      <c r="AC19" s="6" t="str">
        <f ca="1">IFERROR((((K19*تنظیمات!$K$7)+(L19*تنظیمات!$L$7)+(M19*تنظیمات!$M$7)+(N19*تنظیمات!$N$7)+(O19*تنظیمات!$O$7)+(P19*تنظیمات!$P$7)+(Q19*تنظیمات!$Q$7)+(R19*تنظیمات!$R$7)+(S19*تنظیمات!$S$7)+(T19*تنظیمات!$T$7)+(U19*تنظیمات!$U$7)+(V19*تنظیمات!$V$7)+(W19*تنظیمات!$W$7)+(X19*تنظیمات!$X$7)+(Y19*تنظیمات!$Y$7))*30/F19)/220*J19*35/100,"")</f>
        <v/>
      </c>
      <c r="AD19" s="6">
        <f t="shared" ca="1" si="0"/>
        <v>0</v>
      </c>
      <c r="AE19" s="6" t="str">
        <f ca="1">IFERROR((K19*تنظیمات!$K$3)+(L19*تنظیمات!$L$3)+(M19*تنظیمات!$M$3)+(N19*تنظیمات!$N$3)+(O19*تنظیمات!$O$3)+(P19*تنظیمات!$P$3)+(Q19*تنظیمات!$Q$3)+(R19*تنظیمات!$R$3)+(S19*تنظیمات!$S$3)+(T19*تنظیمات!$T$3)+(U19*تنظیمات!$U$3)+(V19*تنظیمات!$V$3)+(W19*تنظیمات!$W$3)+(X19*تنظیمات!$X$3)+(Y19*تنظیمات!$Y$3)+(Z19*تنظیمات!$Z$3)+(AA19*تنظیمات!$AA$3)+(AB19*تنظیمات!$AB$3)+(AC19*تنظیمات!$AC$3),"")</f>
        <v/>
      </c>
      <c r="AF19" s="6" t="str">
        <f ca="1">IFERROR(ROUND(AE19*تنظیمات!$C$7/100,0),"")</f>
        <v/>
      </c>
      <c r="AG19" s="41" t="str">
        <f ca="1">IFERROR(ROUND(AE19*تنظیمات!$C$8/100,0),"")</f>
        <v/>
      </c>
      <c r="AH19" s="40" t="str">
        <f ca="1">IFERROR((K19*تنظیمات!$K$5)+(L19*تنظیمات!$L$5)+(M19*تنظیمات!$M$5)+(N19*تنظیمات!$N$5)+(O19*تنظیمات!$O$5)+(P19*تنظیمات!$P$5)+(Q19*تنظیمات!$Q$5)+(R19*تنظیمات!$R$5)+(S19*تنظیمات!$S$5)+(T19*تنظیمات!$T$5)+(U19*تنظیمات!$U$5)+(V19*تنظیمات!$V$5)+(W19*تنظیمات!$W$5)+(X19*تنظیمات!$X$5)+(Y19*تنظیمات!$Y$5)+(Z19*تنظیمات!$Z$5)+(AA19*تنظیمات!$AA$5)+(AB19*تنظیمات!$AB$5)+(AC19*تنظیمات!$AC$5)-(AG19*تنظیمات!$D$9),"")</f>
        <v/>
      </c>
      <c r="AI19" s="40" t="str">
        <f ca="1">IFERROR(IF(AH19&lt;'جدول مالیات'!$F$6,0,
IF(AH19&gt;'جدول مالیات'!$C$10,'جدول مالیات'!$I$9+((AH19-'جدول مالیات'!$C$10)*'جدول مالیات'!$J$10/100),
IF(AH19&gt;'جدول مالیات'!$C$9,'جدول مالیات'!$I$8+((AH19-'جدول مالیات'!$C$9)*'جدول مالیات'!$J$9/100),
IF(AH19&gt;'جدول مالیات'!$C$8,'جدول مالیات'!$I$7+((AH19-'جدول مالیات'!$C$8)*'جدول مالیات'!$J$8/100),
IF(AH19&gt;'جدول مالیات'!$C$7,'جدول مالیات'!$I$6+((AH19-'جدول مالیات'!$C$7)*'جدول مالیات'!$J$7/100),
))))),"")</f>
        <v/>
      </c>
      <c r="AJ19" s="40">
        <f t="shared" ca="1" si="1"/>
        <v>0</v>
      </c>
      <c r="AK19" s="86" t="str">
        <f ca="1">IFERROR(AH19+بهمن!AK19,"")</f>
        <v/>
      </c>
      <c r="AL19" s="86" t="str">
        <f ca="1">IFERROR(IF(AK19&lt;'جدول مالیات'!$F$6*$AT$1,0,
IF(AK19&gt;'جدول مالیات'!$C$10*$AT$1,('جدول مالیات'!$I$9*$AT$1)+((AK19-('جدول مالیات'!$C$10*$AT$1))*'جدول مالیات'!$J$10/100),
IF(AK19&gt;'جدول مالیات'!$C$9*$AT$1,('جدول مالیات'!$I$8*$AT$1)+((AK19-('جدول مالیات'!$C$9*$AT$1))*'جدول مالیات'!$J$9/100),
IF(AK19&gt;'جدول مالیات'!$C$8*$AT$1,('جدول مالیات'!$I$7*$AT$1)+((AK19-('جدول مالیات'!$C$8*$AT$1))*'جدول مالیات'!$J$8/100),
IF(AK19&gt;'جدول مالیات'!$C$7*$AT$1,('جدول مالیات'!$I$6*$AT$1)+((AK19-('جدول مالیات'!$C$7*$AT$1))*'جدول مالیات'!$J$7/100),
))))),"")</f>
        <v/>
      </c>
      <c r="AM19" s="86" t="str">
        <f ca="1">بهمن!AL19</f>
        <v/>
      </c>
      <c r="AN19" s="41">
        <f ca="1">IFERROR(IF(تنظیمات!$C$11="سالانه",AJ19,AI19),"")</f>
        <v>0</v>
      </c>
      <c r="AO19" s="31"/>
      <c r="AP19" s="41" t="str">
        <f t="shared" ca="1" si="2"/>
        <v/>
      </c>
      <c r="AQ19" s="42" t="str">
        <f t="shared" ca="1" si="3"/>
        <v/>
      </c>
      <c r="AR19" s="87" t="str">
        <f t="shared" ca="1" si="4"/>
        <v>اسفند</v>
      </c>
      <c r="AS19" s="78"/>
      <c r="AT19" s="78"/>
      <c r="AU19" s="78"/>
    </row>
    <row r="20" spans="1:47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30" t="str">
        <f>IFERROR(VLOOKUP($B20,'لیست پرسنل'!$B$2:$K$101,5,0),"")</f>
        <v/>
      </c>
      <c r="F20" s="30"/>
      <c r="G20" s="30"/>
      <c r="H20" s="31">
        <v>0</v>
      </c>
      <c r="I20" s="31"/>
      <c r="J20" s="31">
        <v>0</v>
      </c>
      <c r="K20" s="6" t="str">
        <f>IFERROR(VLOOKUP($B20,'لیست پرسنل'!$B$2:$K$21,4,0)*F20,"")</f>
        <v/>
      </c>
      <c r="L20" s="6" t="str">
        <f>IFERROR(IF(VLOOKUP($B20,'لیست پرسنل'!$B$2:$K$21,7,0)="بله",F20*تنظیمات!$C$6,0),"")</f>
        <v/>
      </c>
      <c r="M20" s="6" t="str">
        <f>IFERROR(IF(VLOOKUP($B20,'لیست پرسنل'!$B$2:$K$101,8,0)="بله",IF($F20=$AU$1,تنظیمات!$D$3,تنظیمات!$D$3*$F20/$AU$1),0),"")</f>
        <v/>
      </c>
      <c r="N20" s="6" t="str">
        <f>IFERROR(IF(VLOOKUP($B20,'لیست پرسنل'!$B$2:$K$101,9,0)="بله",IF($F20=$AU$1,تنظیمات!$D$4,تنظیمات!$D$4*$F20/$AU$1),0),"")</f>
        <v/>
      </c>
      <c r="O20" s="6" t="str">
        <f ca="1">IFERROR(IF(F20=$AU$1,IF(VLOOKUP($B20,'لیست پرسنل'!$B$2:$K$101,10,0)="بله",تنظیمات!$C$2*3*E20,0),IF(VLOOKUP($B20,'لیست پرسنل'!$B$2:$K$101,8,0)="بله",تنظیمات!$C$2*3*E20,0)*F20/$AU$1),"")</f>
        <v/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1.4*G20,"")</f>
        <v/>
      </c>
      <c r="AA20" s="6" t="str">
        <f ca="1">IFERROR(ROUND(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)*H20/100),0),"")</f>
        <v/>
      </c>
      <c r="AB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/F20)*I20*40/100,"")</f>
        <v/>
      </c>
      <c r="AC20" s="6" t="str">
        <f ca="1">IFERROR((((K20*تنظیمات!$K$7)+(L20*تنظیمات!$L$7)+(M20*تنظیمات!$M$7)+(N20*تنظیمات!$N$7)+(O20*تنظیمات!$O$7)+(P20*تنظیمات!$P$7)+(Q20*تنظیمات!$Q$7)+(R20*تنظیمات!$R$7)+(S20*تنظیمات!$S$7)+(T20*تنظیمات!$T$7)+(U20*تنظیمات!$U$7)+(V20*تنظیمات!$V$7)+(W20*تنظیمات!$W$7)+(X20*تنظیمات!$X$7)+(Y20*تنظیمات!$Y$7))*30/F20)/220*J20*35/100,"")</f>
        <v/>
      </c>
      <c r="AD20" s="6">
        <f t="shared" ca="1" si="0"/>
        <v>0</v>
      </c>
      <c r="AE20" s="6" t="str">
        <f ca="1">IFERROR((K20*تنظیمات!$K$3)+(L20*تنظیمات!$L$3)+(M20*تنظیمات!$M$3)+(N20*تنظیمات!$N$3)+(O20*تنظیمات!$O$3)+(P20*تنظیمات!$P$3)+(Q20*تنظیمات!$Q$3)+(R20*تنظیمات!$R$3)+(S20*تنظیمات!$S$3)+(T20*تنظیمات!$T$3)+(U20*تنظیمات!$U$3)+(V20*تنظیمات!$V$3)+(W20*تنظیمات!$W$3)+(X20*تنظیمات!$X$3)+(Y20*تنظیمات!$Y$3)+(Z20*تنظیمات!$Z$3)+(AA20*تنظیمات!$AA$3)+(AB20*تنظیمات!$AB$3)+(AC20*تنظیمات!$AC$3),"")</f>
        <v/>
      </c>
      <c r="AF20" s="6" t="str">
        <f ca="1">IFERROR(ROUND(AE20*تنظیمات!$C$7/100,0),"")</f>
        <v/>
      </c>
      <c r="AG20" s="41" t="str">
        <f ca="1">IFERROR(ROUND(AE20*تنظیمات!$C$8/100,0),"")</f>
        <v/>
      </c>
      <c r="AH20" s="40" t="str">
        <f ca="1">IFERROR((K20*تنظیمات!$K$5)+(L20*تنظیمات!$L$5)+(M20*تنظیمات!$M$5)+(N20*تنظیمات!$N$5)+(O20*تنظیمات!$O$5)+(P20*تنظیمات!$P$5)+(Q20*تنظیمات!$Q$5)+(R20*تنظیمات!$R$5)+(S20*تنظیمات!$S$5)+(T20*تنظیمات!$T$5)+(U20*تنظیمات!$U$5)+(V20*تنظیمات!$V$5)+(W20*تنظیمات!$W$5)+(X20*تنظیمات!$X$5)+(Y20*تنظیمات!$Y$5)+(Z20*تنظیمات!$Z$5)+(AA20*تنظیمات!$AA$5)+(AB20*تنظیمات!$AB$5)+(AC20*تنظیمات!$AC$5)-(AG20*تنظیمات!$D$9),"")</f>
        <v/>
      </c>
      <c r="AI20" s="40" t="str">
        <f ca="1">IFERROR(IF(AH20&lt;'جدول مالیات'!$F$6,0,
IF(AH20&gt;'جدول مالیات'!$C$10,'جدول مالیات'!$I$9+((AH20-'جدول مالیات'!$C$10)*'جدول مالیات'!$J$10/100),
IF(AH20&gt;'جدول مالیات'!$C$9,'جدول مالیات'!$I$8+((AH20-'جدول مالیات'!$C$9)*'جدول مالیات'!$J$9/100),
IF(AH20&gt;'جدول مالیات'!$C$8,'جدول مالیات'!$I$7+((AH20-'جدول مالیات'!$C$8)*'جدول مالیات'!$J$8/100),
IF(AH20&gt;'جدول مالیات'!$C$7,'جدول مالیات'!$I$6+((AH20-'جدول مالیات'!$C$7)*'جدول مالیات'!$J$7/100),
))))),"")</f>
        <v/>
      </c>
      <c r="AJ20" s="40">
        <f t="shared" ca="1" si="1"/>
        <v>0</v>
      </c>
      <c r="AK20" s="86" t="str">
        <f ca="1">IFERROR(AH20+بهمن!AK20,"")</f>
        <v/>
      </c>
      <c r="AL20" s="86" t="str">
        <f ca="1">IFERROR(IF(AK20&lt;'جدول مالیات'!$F$6*$AT$1,0,
IF(AK20&gt;'جدول مالیات'!$C$10*$AT$1,('جدول مالیات'!$I$9*$AT$1)+((AK20-('جدول مالیات'!$C$10*$AT$1))*'جدول مالیات'!$J$10/100),
IF(AK20&gt;'جدول مالیات'!$C$9*$AT$1,('جدول مالیات'!$I$8*$AT$1)+((AK20-('جدول مالیات'!$C$9*$AT$1))*'جدول مالیات'!$J$9/100),
IF(AK20&gt;'جدول مالیات'!$C$8*$AT$1,('جدول مالیات'!$I$7*$AT$1)+((AK20-('جدول مالیات'!$C$8*$AT$1))*'جدول مالیات'!$J$8/100),
IF(AK20&gt;'جدول مالیات'!$C$7*$AT$1,('جدول مالیات'!$I$6*$AT$1)+((AK20-('جدول مالیات'!$C$7*$AT$1))*'جدول مالیات'!$J$7/100),
))))),"")</f>
        <v/>
      </c>
      <c r="AM20" s="86" t="str">
        <f ca="1">بهمن!AL20</f>
        <v/>
      </c>
      <c r="AN20" s="41">
        <f ca="1">IFERROR(IF(تنظیمات!$C$11="سالانه",AJ20,AI20),"")</f>
        <v>0</v>
      </c>
      <c r="AO20" s="31"/>
      <c r="AP20" s="41" t="str">
        <f t="shared" ca="1" si="2"/>
        <v/>
      </c>
      <c r="AQ20" s="42" t="str">
        <f t="shared" ca="1" si="3"/>
        <v/>
      </c>
      <c r="AR20" s="87" t="str">
        <f t="shared" ca="1" si="4"/>
        <v>اسفند</v>
      </c>
      <c r="AS20" s="78"/>
      <c r="AT20" s="78"/>
      <c r="AU20" s="78"/>
    </row>
    <row r="21" spans="1:47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30" t="str">
        <f>IFERROR(VLOOKUP($B21,'لیست پرسنل'!$B$2:$K$101,5,0),"")</f>
        <v/>
      </c>
      <c r="F21" s="30"/>
      <c r="G21" s="30"/>
      <c r="H21" s="31">
        <v>0</v>
      </c>
      <c r="I21" s="31"/>
      <c r="J21" s="31">
        <v>0</v>
      </c>
      <c r="K21" s="6" t="str">
        <f>IFERROR(VLOOKUP($B21,'لیست پرسنل'!$B$2:$K$21,4,0)*F21,"")</f>
        <v/>
      </c>
      <c r="L21" s="6" t="str">
        <f>IFERROR(IF(VLOOKUP($B21,'لیست پرسنل'!$B$2:$K$21,7,0)="بله",F21*تنظیمات!$C$6,0),"")</f>
        <v/>
      </c>
      <c r="M21" s="6" t="str">
        <f>IFERROR(IF(VLOOKUP($B21,'لیست پرسنل'!$B$2:$K$101,8,0)="بله",IF($F21=$AU$1,تنظیمات!$D$3,تنظیمات!$D$3*$F21/$AU$1),0),"")</f>
        <v/>
      </c>
      <c r="N21" s="6" t="str">
        <f>IFERROR(IF(VLOOKUP($B21,'لیست پرسنل'!$B$2:$K$101,9,0)="بله",IF($F21=$AU$1,تنظیمات!$D$4,تنظیمات!$D$4*$F21/$AU$1),0),"")</f>
        <v/>
      </c>
      <c r="O21" s="6" t="str">
        <f ca="1">IFERROR(IF(F21=$AU$1,IF(VLOOKUP($B21,'لیست پرسنل'!$B$2:$K$101,10,0)="بله",تنظیمات!$C$2*3*E21,0),IF(VLOOKUP($B21,'لیست پرسنل'!$B$2:$K$101,8,0)="بله",تنظیمات!$C$2*3*E21,0)*F21/$AU$1),"")</f>
        <v/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1.4*G21,"")</f>
        <v/>
      </c>
      <c r="AA21" s="6" t="str">
        <f ca="1">IFERROR(ROUND(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)*H21/100),0),"")</f>
        <v/>
      </c>
      <c r="AB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/F21)*I21*40/100,"")</f>
        <v/>
      </c>
      <c r="AC21" s="6" t="str">
        <f ca="1">IFERROR((((K21*تنظیمات!$K$7)+(L21*تنظیمات!$L$7)+(M21*تنظیمات!$M$7)+(N21*تنظیمات!$N$7)+(O21*تنظیمات!$O$7)+(P21*تنظیمات!$P$7)+(Q21*تنظیمات!$Q$7)+(R21*تنظیمات!$R$7)+(S21*تنظیمات!$S$7)+(T21*تنظیمات!$T$7)+(U21*تنظیمات!$U$7)+(V21*تنظیمات!$V$7)+(W21*تنظیمات!$W$7)+(X21*تنظیمات!$X$7)+(Y21*تنظیمات!$Y$7))*30/F21)/220*J21*35/100,"")</f>
        <v/>
      </c>
      <c r="AD21" s="6"/>
      <c r="AE21" s="6" t="str">
        <f ca="1">IFERROR((K21*تنظیمات!$K$3)+(L21*تنظیمات!$L$3)+(M21*تنظیمات!$M$3)+(N21*تنظیمات!$N$3)+(O21*تنظیمات!$O$3)+(P21*تنظیمات!$P$3)+(Q21*تنظیمات!$Q$3)+(R21*تنظیمات!$R$3)+(S21*تنظیمات!$S$3)+(T21*تنظیمات!$T$3)+(U21*تنظیمات!$U$3)+(V21*تنظیمات!$V$3)+(W21*تنظیمات!$W$3)+(X21*تنظیمات!$X$3)+(Y21*تنظیمات!$Y$3)+(Z21*تنظیمات!$Z$3)+(AA21*تنظیمات!$AA$3)+(AB21*تنظیمات!$AB$3)+(AC21*تنظیمات!$AC$3),"")</f>
        <v/>
      </c>
      <c r="AF21" s="6" t="str">
        <f ca="1">IFERROR(ROUND(AE21*تنظیمات!$C$7/100,0),"")</f>
        <v/>
      </c>
      <c r="AG21" s="41" t="str">
        <f ca="1">IFERROR(ROUND(AE21*تنظیمات!$C$8/100,0),"")</f>
        <v/>
      </c>
      <c r="AH21" s="40" t="str">
        <f ca="1">IFERROR((K21*تنظیمات!$K$5)+(L21*تنظیمات!$L$5)+(M21*تنظیمات!$M$5)+(N21*تنظیمات!$N$5)+(O21*تنظیمات!$O$5)+(P21*تنظیمات!$P$5)+(Q21*تنظیمات!$Q$5)+(R21*تنظیمات!$R$5)+(S21*تنظیمات!$S$5)+(T21*تنظیمات!$T$5)+(U21*تنظیمات!$U$5)+(V21*تنظیمات!$V$5)+(W21*تنظیمات!$W$5)+(X21*تنظیمات!$X$5)+(Y21*تنظیمات!$Y$5)+(Z21*تنظیمات!$Z$5)+(AA21*تنظیمات!$AA$5)+(AB21*تنظیمات!$AB$5)+(AC21*تنظیمات!$AC$5)-(AG21*تنظیمات!$D$9),"")</f>
        <v/>
      </c>
      <c r="AI21" s="40" t="str">
        <f ca="1">IFERROR(IF(AH21&lt;'جدول مالیات'!$F$6,0,
IF(AH21&gt;'جدول مالیات'!$C$10,'جدول مالیات'!$I$9+((AH21-'جدول مالیات'!$C$10)*'جدول مالیات'!$J$10/100),
IF(AH21&gt;'جدول مالیات'!$C$9,'جدول مالیات'!$I$8+((AH21-'جدول مالیات'!$C$9)*'جدول مالیات'!$J$9/100),
IF(AH21&gt;'جدول مالیات'!$C$8,'جدول مالیات'!$I$7+((AH21-'جدول مالیات'!$C$8)*'جدول مالیات'!$J$8/100),
IF(AH21&gt;'جدول مالیات'!$C$7,'جدول مالیات'!$I$6+((AH21-'جدول مالیات'!$C$7)*'جدول مالیات'!$J$7/100),
))))),"")</f>
        <v/>
      </c>
      <c r="AJ21" s="40">
        <f t="shared" ca="1" si="1"/>
        <v>0</v>
      </c>
      <c r="AK21" s="86" t="str">
        <f ca="1">IFERROR(AH21+بهمن!AK21,"")</f>
        <v/>
      </c>
      <c r="AL21" s="86" t="str">
        <f ca="1">IFERROR(IF(AK21&lt;'جدول مالیات'!$F$6*$AT$1,0,
IF(AK21&gt;'جدول مالیات'!$C$10*$AT$1,('جدول مالیات'!$I$9*$AT$1)+((AK21-('جدول مالیات'!$C$10*$AT$1))*'جدول مالیات'!$J$10/100),
IF(AK21&gt;'جدول مالیات'!$C$9*$AT$1,('جدول مالیات'!$I$8*$AT$1)+((AK21-('جدول مالیات'!$C$9*$AT$1))*'جدول مالیات'!$J$9/100),
IF(AK21&gt;'جدول مالیات'!$C$8*$AT$1,('جدول مالیات'!$I$7*$AT$1)+((AK21-('جدول مالیات'!$C$8*$AT$1))*'جدول مالیات'!$J$8/100),
IF(AK21&gt;'جدول مالیات'!$C$7*$AT$1,('جدول مالیات'!$I$6*$AT$1)+((AK21-('جدول مالیات'!$C$7*$AT$1))*'جدول مالیات'!$J$7/100),
))))),"")</f>
        <v/>
      </c>
      <c r="AM21" s="86" t="str">
        <f ca="1">بهمن!AL21</f>
        <v/>
      </c>
      <c r="AN21" s="41">
        <f ca="1">IFERROR(IF(تنظیمات!$C$11="سالانه",AJ21,AI21),"")</f>
        <v>0</v>
      </c>
      <c r="AO21" s="31"/>
      <c r="AP21" s="41" t="str">
        <f t="shared" ca="1" si="2"/>
        <v/>
      </c>
      <c r="AQ21" s="42" t="str">
        <f t="shared" ca="1" si="3"/>
        <v/>
      </c>
      <c r="AR21" s="87" t="str">
        <f t="shared" ca="1" si="4"/>
        <v>اسفند</v>
      </c>
      <c r="AS21" s="78"/>
      <c r="AT21" s="78"/>
      <c r="AU21" s="78"/>
    </row>
    <row r="22" spans="1:47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30" t="str">
        <f>IFERROR(VLOOKUP($B22,'لیست پرسنل'!$B$2:$K$101,5,0),"")</f>
        <v/>
      </c>
      <c r="F22" s="30"/>
      <c r="G22" s="30"/>
      <c r="H22" s="31">
        <v>0</v>
      </c>
      <c r="I22" s="31"/>
      <c r="J22" s="31">
        <v>0</v>
      </c>
      <c r="K22" s="6" t="str">
        <f>IFERROR(VLOOKUP($B22,'لیست پرسنل'!$B$2:$K$21,4,0)*F22,"")</f>
        <v/>
      </c>
      <c r="L22" s="6" t="str">
        <f>IFERROR(IF(VLOOKUP($B22,'لیست پرسنل'!$B$2:$K$21,7,0)="بله",F22*تنظیمات!$C$6,0),"")</f>
        <v/>
      </c>
      <c r="M22" s="6" t="str">
        <f>IFERROR(IF(VLOOKUP($B22,'لیست پرسنل'!$B$2:$K$101,8,0)="بله",IF($F22=$AU$1,تنظیمات!$D$3,تنظیمات!$D$3*$F22/$AU$1),0),"")</f>
        <v/>
      </c>
      <c r="N22" s="6" t="str">
        <f>IFERROR(IF(VLOOKUP($B22,'لیست پرسنل'!$B$2:$K$101,9,0)="بله",IF($F22=$AU$1,تنظیمات!$D$4,تنظیمات!$D$4*$F22/$AU$1),0),"")</f>
        <v/>
      </c>
      <c r="O22" s="6" t="str">
        <f ca="1">IFERROR(IF(F22=$AU$1,IF(VLOOKUP($B22,'لیست پرسنل'!$B$2:$K$101,10,0)="بله",تنظیمات!$C$2*3*E22,0),IF(VLOOKUP($B22,'لیست پرسنل'!$B$2:$K$101,8,0)="بله",تنظیمات!$C$2*3*E22,0)*F22/$AU$1),"")</f>
        <v/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1.4*G22,"")</f>
        <v/>
      </c>
      <c r="AA22" s="6" t="str">
        <f ca="1">IFERROR(ROUND(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)*H22/100),0),"")</f>
        <v/>
      </c>
      <c r="AB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/F22)*I22*40/100,"")</f>
        <v/>
      </c>
      <c r="AC22" s="6" t="str">
        <f ca="1">IFERROR((((K22*تنظیمات!$K$7)+(L22*تنظیمات!$L$7)+(M22*تنظیمات!$M$7)+(N22*تنظیمات!$N$7)+(O22*تنظیمات!$O$7)+(P22*تنظیمات!$P$7)+(Q22*تنظیمات!$Q$7)+(R22*تنظیمات!$R$7)+(S22*تنظیمات!$S$7)+(T22*تنظیمات!$T$7)+(U22*تنظیمات!$U$7)+(V22*تنظیمات!$V$7)+(W22*تنظیمات!$W$7)+(X22*تنظیمات!$X$7)+(Y22*تنظیمات!$Y$7))*30/F22)/220*J22*35/100,"")</f>
        <v/>
      </c>
      <c r="AD22" s="6"/>
      <c r="AE22" s="6" t="str">
        <f ca="1">IFERROR((K22*تنظیمات!$K$3)+(L22*تنظیمات!$L$3)+(M22*تنظیمات!$M$3)+(N22*تنظیمات!$N$3)+(O22*تنظیمات!$O$3)+(P22*تنظیمات!$P$3)+(Q22*تنظیمات!$Q$3)+(R22*تنظیمات!$R$3)+(S22*تنظیمات!$S$3)+(T22*تنظیمات!$T$3)+(U22*تنظیمات!$U$3)+(V22*تنظیمات!$V$3)+(W22*تنظیمات!$W$3)+(X22*تنظیمات!$X$3)+(Y22*تنظیمات!$Y$3)+(Z22*تنظیمات!$Z$3)+(AA22*تنظیمات!$AA$3)+(AB22*تنظیمات!$AB$3)+(AC22*تنظیمات!$AC$3),"")</f>
        <v/>
      </c>
      <c r="AF22" s="6" t="str">
        <f ca="1">IFERROR(ROUND(AE22*تنظیمات!$C$7/100,0),"")</f>
        <v/>
      </c>
      <c r="AG22" s="41" t="str">
        <f ca="1">IFERROR(ROUND(AE22*تنظیمات!$C$8/100,0),"")</f>
        <v/>
      </c>
      <c r="AH22" s="40" t="str">
        <f ca="1">IFERROR((K22*تنظیمات!$K$5)+(L22*تنظیمات!$L$5)+(M22*تنظیمات!$M$5)+(N22*تنظیمات!$N$5)+(O22*تنظیمات!$O$5)+(P22*تنظیمات!$P$5)+(Q22*تنظیمات!$Q$5)+(R22*تنظیمات!$R$5)+(S22*تنظیمات!$S$5)+(T22*تنظیمات!$T$5)+(U22*تنظیمات!$U$5)+(V22*تنظیمات!$V$5)+(W22*تنظیمات!$W$5)+(X22*تنظیمات!$X$5)+(Y22*تنظیمات!$Y$5)+(Z22*تنظیمات!$Z$5)+(AA22*تنظیمات!$AA$5)+(AB22*تنظیمات!$AB$5)+(AC22*تنظیمات!$AC$5)-(AG22*تنظیمات!$D$9),"")</f>
        <v/>
      </c>
      <c r="AI22" s="40" t="str">
        <f ca="1">IFERROR(IF(AH22&lt;'جدول مالیات'!$F$6,0,
IF(AH22&gt;'جدول مالیات'!$C$10,'جدول مالیات'!$I$9+((AH22-'جدول مالیات'!$C$10)*'جدول مالیات'!$J$10/100),
IF(AH22&gt;'جدول مالیات'!$C$9,'جدول مالیات'!$I$8+((AH22-'جدول مالیات'!$C$9)*'جدول مالیات'!$J$9/100),
IF(AH22&gt;'جدول مالیات'!$C$8,'جدول مالیات'!$I$7+((AH22-'جدول مالیات'!$C$8)*'جدول مالیات'!$J$8/100),
IF(AH22&gt;'جدول مالیات'!$C$7,'جدول مالیات'!$I$6+((AH22-'جدول مالیات'!$C$7)*'جدول مالیات'!$J$7/100),
))))),"")</f>
        <v/>
      </c>
      <c r="AJ22" s="40">
        <f t="shared" ca="1" si="1"/>
        <v>0</v>
      </c>
      <c r="AK22" s="86" t="str">
        <f ca="1">IFERROR(AH22+بهمن!AK22,"")</f>
        <v/>
      </c>
      <c r="AL22" s="86" t="str">
        <f ca="1">IFERROR(IF(AK22&lt;'جدول مالیات'!$F$6*$AT$1,0,
IF(AK22&gt;'جدول مالیات'!$C$10*$AT$1,('جدول مالیات'!$I$9*$AT$1)+((AK22-('جدول مالیات'!$C$10*$AT$1))*'جدول مالیات'!$J$10/100),
IF(AK22&gt;'جدول مالیات'!$C$9*$AT$1,('جدول مالیات'!$I$8*$AT$1)+((AK22-('جدول مالیات'!$C$9*$AT$1))*'جدول مالیات'!$J$9/100),
IF(AK22&gt;'جدول مالیات'!$C$8*$AT$1,('جدول مالیات'!$I$7*$AT$1)+((AK22-('جدول مالیات'!$C$8*$AT$1))*'جدول مالیات'!$J$8/100),
IF(AK22&gt;'جدول مالیات'!$C$7*$AT$1,('جدول مالیات'!$I$6*$AT$1)+((AK22-('جدول مالیات'!$C$7*$AT$1))*'جدول مالیات'!$J$7/100),
))))),"")</f>
        <v/>
      </c>
      <c r="AM22" s="86" t="str">
        <f ca="1">بهمن!AL22</f>
        <v/>
      </c>
      <c r="AN22" s="41">
        <f ca="1">IFERROR(IF(تنظیمات!$C$11="سالانه",AJ22,AI22),"")</f>
        <v>0</v>
      </c>
      <c r="AO22" s="31"/>
      <c r="AP22" s="41" t="str">
        <f t="shared" ca="1" si="2"/>
        <v/>
      </c>
      <c r="AQ22" s="42" t="str">
        <f t="shared" ca="1" si="3"/>
        <v/>
      </c>
      <c r="AR22" s="87" t="str">
        <f t="shared" ca="1" si="4"/>
        <v>اسفند</v>
      </c>
      <c r="AS22" s="78"/>
      <c r="AT22" s="78"/>
      <c r="AU22" s="78"/>
    </row>
    <row r="23" spans="1:47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30" t="str">
        <f>IFERROR(VLOOKUP($B23,'لیست پرسنل'!$B$2:$K$101,5,0),"")</f>
        <v/>
      </c>
      <c r="F23" s="30"/>
      <c r="G23" s="30"/>
      <c r="H23" s="31">
        <v>0</v>
      </c>
      <c r="I23" s="31"/>
      <c r="J23" s="31">
        <v>0</v>
      </c>
      <c r="K23" s="6" t="str">
        <f>IFERROR(VLOOKUP($B23,'لیست پرسنل'!$B$2:$K$21,4,0)*F23,"")</f>
        <v/>
      </c>
      <c r="L23" s="6" t="str">
        <f>IFERROR(IF(VLOOKUP($B23,'لیست پرسنل'!$B$2:$K$21,7,0)="بله",F23*تنظیمات!$C$6,0),"")</f>
        <v/>
      </c>
      <c r="M23" s="6" t="str">
        <f>IFERROR(IF(VLOOKUP($B23,'لیست پرسنل'!$B$2:$K$101,8,0)="بله",IF($F23=$AU$1,تنظیمات!$D$3,تنظیمات!$D$3*$F23/$AU$1),0),"")</f>
        <v/>
      </c>
      <c r="N23" s="6" t="str">
        <f>IFERROR(IF(VLOOKUP($B23,'لیست پرسنل'!$B$2:$K$101,9,0)="بله",IF($F23=$AU$1,تنظیمات!$D$4,تنظیمات!$D$4*$F23/$AU$1),0),"")</f>
        <v/>
      </c>
      <c r="O23" s="6" t="str">
        <f ca="1">IFERROR(IF(F23=$AU$1,IF(VLOOKUP($B23,'لیست پرسنل'!$B$2:$K$101,10,0)="بله",تنظیمات!$C$2*3*E23,0),IF(VLOOKUP($B23,'لیست پرسنل'!$B$2:$K$101,8,0)="بله",تنظیمات!$C$2*3*E23,0)*F23/$AU$1),"")</f>
        <v/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1.4*G23,"")</f>
        <v/>
      </c>
      <c r="AA23" s="6" t="str">
        <f ca="1">IFERROR(ROUND(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)*H23/100),0),"")</f>
        <v/>
      </c>
      <c r="AB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/F23)*I23*40/100,"")</f>
        <v/>
      </c>
      <c r="AC23" s="6" t="str">
        <f ca="1">IFERROR((((K23*تنظیمات!$K$7)+(L23*تنظیمات!$L$7)+(M23*تنظیمات!$M$7)+(N23*تنظیمات!$N$7)+(O23*تنظیمات!$O$7)+(P23*تنظیمات!$P$7)+(Q23*تنظیمات!$Q$7)+(R23*تنظیمات!$R$7)+(S23*تنظیمات!$S$7)+(T23*تنظیمات!$T$7)+(U23*تنظیمات!$U$7)+(V23*تنظیمات!$V$7)+(W23*تنظیمات!$W$7)+(X23*تنظیمات!$X$7)+(Y23*تنظیمات!$Y$7))*30/F23)/220*J23*35/100,"")</f>
        <v/>
      </c>
      <c r="AD23" s="6"/>
      <c r="AE23" s="6" t="str">
        <f ca="1">IFERROR((K23*تنظیمات!$K$3)+(L23*تنظیمات!$L$3)+(M23*تنظیمات!$M$3)+(N23*تنظیمات!$N$3)+(O23*تنظیمات!$O$3)+(P23*تنظیمات!$P$3)+(Q23*تنظیمات!$Q$3)+(R23*تنظیمات!$R$3)+(S23*تنظیمات!$S$3)+(T23*تنظیمات!$T$3)+(U23*تنظیمات!$U$3)+(V23*تنظیمات!$V$3)+(W23*تنظیمات!$W$3)+(X23*تنظیمات!$X$3)+(Y23*تنظیمات!$Y$3)+(Z23*تنظیمات!$Z$3)+(AA23*تنظیمات!$AA$3)+(AB23*تنظیمات!$AB$3)+(AC23*تنظیمات!$AC$3),"")</f>
        <v/>
      </c>
      <c r="AF23" s="6" t="str">
        <f ca="1">IFERROR(ROUND(AE23*تنظیمات!$C$7/100,0),"")</f>
        <v/>
      </c>
      <c r="AG23" s="41" t="str">
        <f ca="1">IFERROR(ROUND(AE23*تنظیمات!$C$8/100,0),"")</f>
        <v/>
      </c>
      <c r="AH23" s="40" t="str">
        <f ca="1">IFERROR((K23*تنظیمات!$K$5)+(L23*تنظیمات!$L$5)+(M23*تنظیمات!$M$5)+(N23*تنظیمات!$N$5)+(O23*تنظیمات!$O$5)+(P23*تنظیمات!$P$5)+(Q23*تنظیمات!$Q$5)+(R23*تنظیمات!$R$5)+(S23*تنظیمات!$S$5)+(T23*تنظیمات!$T$5)+(U23*تنظیمات!$U$5)+(V23*تنظیمات!$V$5)+(W23*تنظیمات!$W$5)+(X23*تنظیمات!$X$5)+(Y23*تنظیمات!$Y$5)+(Z23*تنظیمات!$Z$5)+(AA23*تنظیمات!$AA$5)+(AB23*تنظیمات!$AB$5)+(AC23*تنظیمات!$AC$5)-(AG23*تنظیمات!$D$9),"")</f>
        <v/>
      </c>
      <c r="AI23" s="40" t="str">
        <f ca="1">IFERROR(IF(AH23&lt;'جدول مالیات'!$F$6,0,
IF(AH23&gt;'جدول مالیات'!$C$10,'جدول مالیات'!$I$9+((AH23-'جدول مالیات'!$C$10)*'جدول مالیات'!$J$10/100),
IF(AH23&gt;'جدول مالیات'!$C$9,'جدول مالیات'!$I$8+((AH23-'جدول مالیات'!$C$9)*'جدول مالیات'!$J$9/100),
IF(AH23&gt;'جدول مالیات'!$C$8,'جدول مالیات'!$I$7+((AH23-'جدول مالیات'!$C$8)*'جدول مالیات'!$J$8/100),
IF(AH23&gt;'جدول مالیات'!$C$7,'جدول مالیات'!$I$6+((AH23-'جدول مالیات'!$C$7)*'جدول مالیات'!$J$7/100),
))))),"")</f>
        <v/>
      </c>
      <c r="AJ23" s="40">
        <f t="shared" ca="1" si="1"/>
        <v>0</v>
      </c>
      <c r="AK23" s="86" t="str">
        <f ca="1">IFERROR(AH23+بهمن!AK23,"")</f>
        <v/>
      </c>
      <c r="AL23" s="86" t="str">
        <f ca="1">IFERROR(IF(AK23&lt;'جدول مالیات'!$F$6*$AT$1,0,
IF(AK23&gt;'جدول مالیات'!$C$10*$AT$1,('جدول مالیات'!$I$9*$AT$1)+((AK23-('جدول مالیات'!$C$10*$AT$1))*'جدول مالیات'!$J$10/100),
IF(AK23&gt;'جدول مالیات'!$C$9*$AT$1,('جدول مالیات'!$I$8*$AT$1)+((AK23-('جدول مالیات'!$C$9*$AT$1))*'جدول مالیات'!$J$9/100),
IF(AK23&gt;'جدول مالیات'!$C$8*$AT$1,('جدول مالیات'!$I$7*$AT$1)+((AK23-('جدول مالیات'!$C$8*$AT$1))*'جدول مالیات'!$J$8/100),
IF(AK23&gt;'جدول مالیات'!$C$7*$AT$1,('جدول مالیات'!$I$6*$AT$1)+((AK23-('جدول مالیات'!$C$7*$AT$1))*'جدول مالیات'!$J$7/100),
))))),"")</f>
        <v/>
      </c>
      <c r="AM23" s="86" t="str">
        <f ca="1">بهمن!AL23</f>
        <v/>
      </c>
      <c r="AN23" s="41">
        <f ca="1">IFERROR(IF(تنظیمات!$C$11="سالانه",AJ23,AI23),"")</f>
        <v>0</v>
      </c>
      <c r="AO23" s="31"/>
      <c r="AP23" s="41" t="str">
        <f t="shared" ca="1" si="2"/>
        <v/>
      </c>
      <c r="AQ23" s="42" t="str">
        <f t="shared" ca="1" si="3"/>
        <v/>
      </c>
      <c r="AR23" s="87" t="str">
        <f t="shared" ca="1" si="4"/>
        <v>اسفند</v>
      </c>
      <c r="AS23" s="78"/>
      <c r="AT23" s="78"/>
      <c r="AU23" s="78"/>
    </row>
    <row r="24" spans="1:47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30" t="str">
        <f>IFERROR(VLOOKUP($B24,'لیست پرسنل'!$B$2:$K$101,5,0),"")</f>
        <v/>
      </c>
      <c r="F24" s="30"/>
      <c r="G24" s="30"/>
      <c r="H24" s="31">
        <v>0</v>
      </c>
      <c r="I24" s="31"/>
      <c r="J24" s="31">
        <v>0</v>
      </c>
      <c r="K24" s="6" t="str">
        <f>IFERROR(VLOOKUP($B24,'لیست پرسنل'!$B$2:$K$21,4,0)*F24,"")</f>
        <v/>
      </c>
      <c r="L24" s="6" t="str">
        <f>IFERROR(IF(VLOOKUP($B24,'لیست پرسنل'!$B$2:$K$21,7,0)="بله",F24*تنظیمات!$C$6,0),"")</f>
        <v/>
      </c>
      <c r="M24" s="6" t="str">
        <f>IFERROR(IF(VLOOKUP($B24,'لیست پرسنل'!$B$2:$K$101,8,0)="بله",IF($F24=$AU$1,تنظیمات!$D$3,تنظیمات!$D$3*$F24/$AU$1),0),"")</f>
        <v/>
      </c>
      <c r="N24" s="6" t="str">
        <f>IFERROR(IF(VLOOKUP($B24,'لیست پرسنل'!$B$2:$K$101,9,0)="بله",IF($F24=$AU$1,تنظیمات!$D$4,تنظیمات!$D$4*$F24/$AU$1),0),"")</f>
        <v/>
      </c>
      <c r="O24" s="6" t="str">
        <f ca="1">IFERROR(IF(F24=$AU$1,IF(VLOOKUP($B24,'لیست پرسنل'!$B$2:$K$101,10,0)="بله",تنظیمات!$C$2*3*E24,0),IF(VLOOKUP($B24,'لیست پرسنل'!$B$2:$K$101,8,0)="بله",تنظیمات!$C$2*3*E24,0)*F24/$AU$1),"")</f>
        <v/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1.4*G24,"")</f>
        <v/>
      </c>
      <c r="AA24" s="6" t="str">
        <f ca="1">IFERROR(ROUND(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)*H24/100),0),"")</f>
        <v/>
      </c>
      <c r="AB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/F24)*I24*40/100,"")</f>
        <v/>
      </c>
      <c r="AC24" s="6" t="str">
        <f ca="1">IFERROR((((K24*تنظیمات!$K$7)+(L24*تنظیمات!$L$7)+(M24*تنظیمات!$M$7)+(N24*تنظیمات!$N$7)+(O24*تنظیمات!$O$7)+(P24*تنظیمات!$P$7)+(Q24*تنظیمات!$Q$7)+(R24*تنظیمات!$R$7)+(S24*تنظیمات!$S$7)+(T24*تنظیمات!$T$7)+(U24*تنظیمات!$U$7)+(V24*تنظیمات!$V$7)+(W24*تنظیمات!$W$7)+(X24*تنظیمات!$X$7)+(Y24*تنظیمات!$Y$7))*30/F24)/220*J24*35/100,"")</f>
        <v/>
      </c>
      <c r="AD24" s="6"/>
      <c r="AE24" s="6" t="str">
        <f ca="1">IFERROR((K24*تنظیمات!$K$3)+(L24*تنظیمات!$L$3)+(M24*تنظیمات!$M$3)+(N24*تنظیمات!$N$3)+(O24*تنظیمات!$O$3)+(P24*تنظیمات!$P$3)+(Q24*تنظیمات!$Q$3)+(R24*تنظیمات!$R$3)+(S24*تنظیمات!$S$3)+(T24*تنظیمات!$T$3)+(U24*تنظیمات!$U$3)+(V24*تنظیمات!$V$3)+(W24*تنظیمات!$W$3)+(X24*تنظیمات!$X$3)+(Y24*تنظیمات!$Y$3)+(Z24*تنظیمات!$Z$3)+(AA24*تنظیمات!$AA$3)+(AB24*تنظیمات!$AB$3)+(AC24*تنظیمات!$AC$3),"")</f>
        <v/>
      </c>
      <c r="AF24" s="6" t="str">
        <f ca="1">IFERROR(ROUND(AE24*تنظیمات!$C$7/100,0),"")</f>
        <v/>
      </c>
      <c r="AG24" s="41" t="str">
        <f ca="1">IFERROR(ROUND(AE24*تنظیمات!$C$8/100,0),"")</f>
        <v/>
      </c>
      <c r="AH24" s="40" t="str">
        <f ca="1">IFERROR((K24*تنظیمات!$K$5)+(L24*تنظیمات!$L$5)+(M24*تنظیمات!$M$5)+(N24*تنظیمات!$N$5)+(O24*تنظیمات!$O$5)+(P24*تنظیمات!$P$5)+(Q24*تنظیمات!$Q$5)+(R24*تنظیمات!$R$5)+(S24*تنظیمات!$S$5)+(T24*تنظیمات!$T$5)+(U24*تنظیمات!$U$5)+(V24*تنظیمات!$V$5)+(W24*تنظیمات!$W$5)+(X24*تنظیمات!$X$5)+(Y24*تنظیمات!$Y$5)+(Z24*تنظیمات!$Z$5)+(AA24*تنظیمات!$AA$5)+(AB24*تنظیمات!$AB$5)+(AC24*تنظیمات!$AC$5)-(AG24*تنظیمات!$D$9),"")</f>
        <v/>
      </c>
      <c r="AI24" s="40" t="str">
        <f ca="1">IFERROR(IF(AH24&lt;'جدول مالیات'!$F$6,0,
IF(AH24&gt;'جدول مالیات'!$C$10,'جدول مالیات'!$I$9+((AH24-'جدول مالیات'!$C$10)*'جدول مالیات'!$J$10/100),
IF(AH24&gt;'جدول مالیات'!$C$9,'جدول مالیات'!$I$8+((AH24-'جدول مالیات'!$C$9)*'جدول مالیات'!$J$9/100),
IF(AH24&gt;'جدول مالیات'!$C$8,'جدول مالیات'!$I$7+((AH24-'جدول مالیات'!$C$8)*'جدول مالیات'!$J$8/100),
IF(AH24&gt;'جدول مالیات'!$C$7,'جدول مالیات'!$I$6+((AH24-'جدول مالیات'!$C$7)*'جدول مالیات'!$J$7/100),
))))),"")</f>
        <v/>
      </c>
      <c r="AJ24" s="40">
        <f t="shared" ca="1" si="1"/>
        <v>0</v>
      </c>
      <c r="AK24" s="86" t="str">
        <f ca="1">IFERROR(AH24+بهمن!AK24,"")</f>
        <v/>
      </c>
      <c r="AL24" s="86" t="str">
        <f ca="1">IFERROR(IF(AK24&lt;'جدول مالیات'!$F$6*$AT$1,0,
IF(AK24&gt;'جدول مالیات'!$C$10*$AT$1,('جدول مالیات'!$I$9*$AT$1)+((AK24-('جدول مالیات'!$C$10*$AT$1))*'جدول مالیات'!$J$10/100),
IF(AK24&gt;'جدول مالیات'!$C$9*$AT$1,('جدول مالیات'!$I$8*$AT$1)+((AK24-('جدول مالیات'!$C$9*$AT$1))*'جدول مالیات'!$J$9/100),
IF(AK24&gt;'جدول مالیات'!$C$8*$AT$1,('جدول مالیات'!$I$7*$AT$1)+((AK24-('جدول مالیات'!$C$8*$AT$1))*'جدول مالیات'!$J$8/100),
IF(AK24&gt;'جدول مالیات'!$C$7*$AT$1,('جدول مالیات'!$I$6*$AT$1)+((AK24-('جدول مالیات'!$C$7*$AT$1))*'جدول مالیات'!$J$7/100),
))))),"")</f>
        <v/>
      </c>
      <c r="AM24" s="86" t="str">
        <f ca="1">بهمن!AL24</f>
        <v/>
      </c>
      <c r="AN24" s="41">
        <f ca="1">IFERROR(IF(تنظیمات!$C$11="سالانه",AJ24,AI24),"")</f>
        <v>0</v>
      </c>
      <c r="AO24" s="31"/>
      <c r="AP24" s="41" t="str">
        <f t="shared" ca="1" si="2"/>
        <v/>
      </c>
      <c r="AQ24" s="42" t="str">
        <f t="shared" ca="1" si="3"/>
        <v/>
      </c>
      <c r="AR24" s="87" t="str">
        <f t="shared" ca="1" si="4"/>
        <v>اسفند</v>
      </c>
      <c r="AS24" s="78"/>
      <c r="AT24" s="78"/>
      <c r="AU24" s="78"/>
    </row>
    <row r="25" spans="1:47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30" t="str">
        <f>IFERROR(VLOOKUP($B25,'لیست پرسنل'!$B$2:$K$101,5,0),"")</f>
        <v/>
      </c>
      <c r="F25" s="30"/>
      <c r="G25" s="30"/>
      <c r="H25" s="31">
        <v>0</v>
      </c>
      <c r="I25" s="31"/>
      <c r="J25" s="31">
        <v>0</v>
      </c>
      <c r="K25" s="6" t="str">
        <f>IFERROR(VLOOKUP($B25,'لیست پرسنل'!$B$2:$K$21,4,0)*F25,"")</f>
        <v/>
      </c>
      <c r="L25" s="6" t="str">
        <f>IFERROR(IF(VLOOKUP($B25,'لیست پرسنل'!$B$2:$K$21,7,0)="بله",F25*تنظیمات!$C$6,0),"")</f>
        <v/>
      </c>
      <c r="M25" s="6" t="str">
        <f>IFERROR(IF(VLOOKUP($B25,'لیست پرسنل'!$B$2:$K$101,8,0)="بله",IF($F25=$AU$1,تنظیمات!$D$3,تنظیمات!$D$3*$F25/$AU$1),0),"")</f>
        <v/>
      </c>
      <c r="N25" s="6" t="str">
        <f>IFERROR(IF(VLOOKUP($B25,'لیست پرسنل'!$B$2:$K$101,9,0)="بله",IF($F25=$AU$1,تنظیمات!$D$4,تنظیمات!$D$4*$F25/$AU$1),0),"")</f>
        <v/>
      </c>
      <c r="O25" s="6" t="str">
        <f ca="1">IFERROR(IF(F25=$AU$1,IF(VLOOKUP($B25,'لیست پرسنل'!$B$2:$K$101,10,0)="بله",تنظیمات!$C$2*3*E25,0),IF(VLOOKUP($B25,'لیست پرسنل'!$B$2:$K$101,8,0)="بله",تنظیمات!$C$2*3*E25,0)*F25/$AU$1),"")</f>
        <v/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1.4*G25,"")</f>
        <v/>
      </c>
      <c r="AA25" s="6" t="str">
        <f ca="1">IFERROR(ROUND(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)*H25/100),0),"")</f>
        <v/>
      </c>
      <c r="AB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/F25)*I25*40/100,"")</f>
        <v/>
      </c>
      <c r="AC25" s="6" t="str">
        <f ca="1">IFERROR((((K25*تنظیمات!$K$7)+(L25*تنظیمات!$L$7)+(M25*تنظیمات!$M$7)+(N25*تنظیمات!$N$7)+(O25*تنظیمات!$O$7)+(P25*تنظیمات!$P$7)+(Q25*تنظیمات!$Q$7)+(R25*تنظیمات!$R$7)+(S25*تنظیمات!$S$7)+(T25*تنظیمات!$T$7)+(U25*تنظیمات!$U$7)+(V25*تنظیمات!$V$7)+(W25*تنظیمات!$W$7)+(X25*تنظیمات!$X$7)+(Y25*تنظیمات!$Y$7))*30/F25)/220*J25*35/100,"")</f>
        <v/>
      </c>
      <c r="AD25" s="6"/>
      <c r="AE25" s="6" t="str">
        <f ca="1">IFERROR((K25*تنظیمات!$K$3)+(L25*تنظیمات!$L$3)+(M25*تنظیمات!$M$3)+(N25*تنظیمات!$N$3)+(O25*تنظیمات!$O$3)+(P25*تنظیمات!$P$3)+(Q25*تنظیمات!$Q$3)+(R25*تنظیمات!$R$3)+(S25*تنظیمات!$S$3)+(T25*تنظیمات!$T$3)+(U25*تنظیمات!$U$3)+(V25*تنظیمات!$V$3)+(W25*تنظیمات!$W$3)+(X25*تنظیمات!$X$3)+(Y25*تنظیمات!$Y$3)+(Z25*تنظیمات!$Z$3)+(AA25*تنظیمات!$AA$3)+(AB25*تنظیمات!$AB$3)+(AC25*تنظیمات!$AC$3),"")</f>
        <v/>
      </c>
      <c r="AF25" s="6" t="str">
        <f ca="1">IFERROR(ROUND(AE25*تنظیمات!$C$7/100,0),"")</f>
        <v/>
      </c>
      <c r="AG25" s="41" t="str">
        <f ca="1">IFERROR(ROUND(AE25*تنظیمات!$C$8/100,0),"")</f>
        <v/>
      </c>
      <c r="AH25" s="40" t="str">
        <f ca="1">IFERROR((K25*تنظیمات!$K$5)+(L25*تنظیمات!$L$5)+(M25*تنظیمات!$M$5)+(N25*تنظیمات!$N$5)+(O25*تنظیمات!$O$5)+(P25*تنظیمات!$P$5)+(Q25*تنظیمات!$Q$5)+(R25*تنظیمات!$R$5)+(S25*تنظیمات!$S$5)+(T25*تنظیمات!$T$5)+(U25*تنظیمات!$U$5)+(V25*تنظیمات!$V$5)+(W25*تنظیمات!$W$5)+(X25*تنظیمات!$X$5)+(Y25*تنظیمات!$Y$5)+(Z25*تنظیمات!$Z$5)+(AA25*تنظیمات!$AA$5)+(AB25*تنظیمات!$AB$5)+(AC25*تنظیمات!$AC$5)-(AG25*تنظیمات!$D$9),"")</f>
        <v/>
      </c>
      <c r="AI25" s="40" t="str">
        <f ca="1">IFERROR(IF(AH25&lt;'جدول مالیات'!$F$6,0,
IF(AH25&gt;'جدول مالیات'!$C$10,'جدول مالیات'!$I$9+((AH25-'جدول مالیات'!$C$10)*'جدول مالیات'!$J$10/100),
IF(AH25&gt;'جدول مالیات'!$C$9,'جدول مالیات'!$I$8+((AH25-'جدول مالیات'!$C$9)*'جدول مالیات'!$J$9/100),
IF(AH25&gt;'جدول مالیات'!$C$8,'جدول مالیات'!$I$7+((AH25-'جدول مالیات'!$C$8)*'جدول مالیات'!$J$8/100),
IF(AH25&gt;'جدول مالیات'!$C$7,'جدول مالیات'!$I$6+((AH25-'جدول مالیات'!$C$7)*'جدول مالیات'!$J$7/100),
))))),"")</f>
        <v/>
      </c>
      <c r="AJ25" s="40">
        <f t="shared" ca="1" si="1"/>
        <v>0</v>
      </c>
      <c r="AK25" s="86" t="str">
        <f ca="1">IFERROR(AH25+بهمن!AK25,"")</f>
        <v/>
      </c>
      <c r="AL25" s="86" t="str">
        <f ca="1">IFERROR(IF(AK25&lt;'جدول مالیات'!$F$6*$AT$1,0,
IF(AK25&gt;'جدول مالیات'!$C$10*$AT$1,('جدول مالیات'!$I$9*$AT$1)+((AK25-('جدول مالیات'!$C$10*$AT$1))*'جدول مالیات'!$J$10/100),
IF(AK25&gt;'جدول مالیات'!$C$9*$AT$1,('جدول مالیات'!$I$8*$AT$1)+((AK25-('جدول مالیات'!$C$9*$AT$1))*'جدول مالیات'!$J$9/100),
IF(AK25&gt;'جدول مالیات'!$C$8*$AT$1,('جدول مالیات'!$I$7*$AT$1)+((AK25-('جدول مالیات'!$C$8*$AT$1))*'جدول مالیات'!$J$8/100),
IF(AK25&gt;'جدول مالیات'!$C$7*$AT$1,('جدول مالیات'!$I$6*$AT$1)+((AK25-('جدول مالیات'!$C$7*$AT$1))*'جدول مالیات'!$J$7/100),
))))),"")</f>
        <v/>
      </c>
      <c r="AM25" s="86" t="str">
        <f ca="1">بهمن!AL25</f>
        <v/>
      </c>
      <c r="AN25" s="41">
        <f ca="1">IFERROR(IF(تنظیمات!$C$11="سالانه",AJ25,AI25),"")</f>
        <v>0</v>
      </c>
      <c r="AO25" s="31"/>
      <c r="AP25" s="41" t="str">
        <f t="shared" ca="1" si="2"/>
        <v/>
      </c>
      <c r="AQ25" s="42" t="str">
        <f t="shared" ca="1" si="3"/>
        <v/>
      </c>
      <c r="AR25" s="87" t="str">
        <f t="shared" ca="1" si="4"/>
        <v>اسفند</v>
      </c>
      <c r="AS25" s="78"/>
      <c r="AT25" s="78"/>
      <c r="AU25" s="78"/>
    </row>
    <row r="26" spans="1:47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30" t="str">
        <f>IFERROR(VLOOKUP($B26,'لیست پرسنل'!$B$2:$K$101,5,0),"")</f>
        <v/>
      </c>
      <c r="F26" s="30"/>
      <c r="G26" s="30"/>
      <c r="H26" s="31">
        <v>0</v>
      </c>
      <c r="I26" s="31"/>
      <c r="J26" s="31">
        <v>0</v>
      </c>
      <c r="K26" s="6" t="str">
        <f>IFERROR(VLOOKUP($B26,'لیست پرسنل'!$B$2:$K$21,4,0)*F26,"")</f>
        <v/>
      </c>
      <c r="L26" s="6" t="str">
        <f>IFERROR(IF(VLOOKUP($B26,'لیست پرسنل'!$B$2:$K$21,7,0)="بله",F26*تنظیمات!$C$6,0),"")</f>
        <v/>
      </c>
      <c r="M26" s="6" t="str">
        <f>IFERROR(IF(VLOOKUP($B26,'لیست پرسنل'!$B$2:$K$101,8,0)="بله",IF($F26=$AU$1,تنظیمات!$D$3,تنظیمات!$D$3*$F26/$AU$1),0),"")</f>
        <v/>
      </c>
      <c r="N26" s="6" t="str">
        <f>IFERROR(IF(VLOOKUP($B26,'لیست پرسنل'!$B$2:$K$101,9,0)="بله",IF($F26=$AU$1,تنظیمات!$D$4,تنظیمات!$D$4*$F26/$AU$1),0),"")</f>
        <v/>
      </c>
      <c r="O26" s="6" t="str">
        <f ca="1">IFERROR(IF(F26=$AU$1,IF(VLOOKUP($B26,'لیست پرسنل'!$B$2:$K$101,10,0)="بله",تنظیمات!$C$2*3*E26,0),IF(VLOOKUP($B26,'لیست پرسنل'!$B$2:$K$101,8,0)="بله",تنظیمات!$C$2*3*E26,0)*F26/$AU$1),"")</f>
        <v/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1.4*G26,"")</f>
        <v/>
      </c>
      <c r="AA26" s="6" t="str">
        <f ca="1">IFERROR(ROUND(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)*H26/100),0),"")</f>
        <v/>
      </c>
      <c r="AB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/F26)*I26*40/100,"")</f>
        <v/>
      </c>
      <c r="AC26" s="6" t="str">
        <f ca="1">IFERROR((((K26*تنظیمات!$K$7)+(L26*تنظیمات!$L$7)+(M26*تنظیمات!$M$7)+(N26*تنظیمات!$N$7)+(O26*تنظیمات!$O$7)+(P26*تنظیمات!$P$7)+(Q26*تنظیمات!$Q$7)+(R26*تنظیمات!$R$7)+(S26*تنظیمات!$S$7)+(T26*تنظیمات!$T$7)+(U26*تنظیمات!$U$7)+(V26*تنظیمات!$V$7)+(W26*تنظیمات!$W$7)+(X26*تنظیمات!$X$7)+(Y26*تنظیمات!$Y$7))*30/F26)/220*J26*35/100,"")</f>
        <v/>
      </c>
      <c r="AD26" s="6"/>
      <c r="AE26" s="6" t="str">
        <f ca="1">IFERROR((K26*تنظیمات!$K$3)+(L26*تنظیمات!$L$3)+(M26*تنظیمات!$M$3)+(N26*تنظیمات!$N$3)+(O26*تنظیمات!$O$3)+(P26*تنظیمات!$P$3)+(Q26*تنظیمات!$Q$3)+(R26*تنظیمات!$R$3)+(S26*تنظیمات!$S$3)+(T26*تنظیمات!$T$3)+(U26*تنظیمات!$U$3)+(V26*تنظیمات!$V$3)+(W26*تنظیمات!$W$3)+(X26*تنظیمات!$X$3)+(Y26*تنظیمات!$Y$3)+(Z26*تنظیمات!$Z$3)+(AA26*تنظیمات!$AA$3)+(AB26*تنظیمات!$AB$3)+(AC26*تنظیمات!$AC$3),"")</f>
        <v/>
      </c>
      <c r="AF26" s="6" t="str">
        <f ca="1">IFERROR(ROUND(AE26*تنظیمات!$C$7/100,0),"")</f>
        <v/>
      </c>
      <c r="AG26" s="41" t="str">
        <f ca="1">IFERROR(ROUND(AE26*تنظیمات!$C$8/100,0),"")</f>
        <v/>
      </c>
      <c r="AH26" s="40" t="str">
        <f ca="1">IFERROR((K26*تنظیمات!$K$5)+(L26*تنظیمات!$L$5)+(M26*تنظیمات!$M$5)+(N26*تنظیمات!$N$5)+(O26*تنظیمات!$O$5)+(P26*تنظیمات!$P$5)+(Q26*تنظیمات!$Q$5)+(R26*تنظیمات!$R$5)+(S26*تنظیمات!$S$5)+(T26*تنظیمات!$T$5)+(U26*تنظیمات!$U$5)+(V26*تنظیمات!$V$5)+(W26*تنظیمات!$W$5)+(X26*تنظیمات!$X$5)+(Y26*تنظیمات!$Y$5)+(Z26*تنظیمات!$Z$5)+(AA26*تنظیمات!$AA$5)+(AB26*تنظیمات!$AB$5)+(AC26*تنظیمات!$AC$5)-(AG26*تنظیمات!$D$9),"")</f>
        <v/>
      </c>
      <c r="AI26" s="40" t="str">
        <f ca="1">IFERROR(IF(AH26&lt;'جدول مالیات'!$F$6,0,
IF(AH26&gt;'جدول مالیات'!$C$10,'جدول مالیات'!$I$9+((AH26-'جدول مالیات'!$C$10)*'جدول مالیات'!$J$10/100),
IF(AH26&gt;'جدول مالیات'!$C$9,'جدول مالیات'!$I$8+((AH26-'جدول مالیات'!$C$9)*'جدول مالیات'!$J$9/100),
IF(AH26&gt;'جدول مالیات'!$C$8,'جدول مالیات'!$I$7+((AH26-'جدول مالیات'!$C$8)*'جدول مالیات'!$J$8/100),
IF(AH26&gt;'جدول مالیات'!$C$7,'جدول مالیات'!$I$6+((AH26-'جدول مالیات'!$C$7)*'جدول مالیات'!$J$7/100),
))))),"")</f>
        <v/>
      </c>
      <c r="AJ26" s="40">
        <f t="shared" ca="1" si="1"/>
        <v>0</v>
      </c>
      <c r="AK26" s="86" t="str">
        <f ca="1">IFERROR(AH26+بهمن!AK26,"")</f>
        <v/>
      </c>
      <c r="AL26" s="86" t="str">
        <f ca="1">IFERROR(IF(AK26&lt;'جدول مالیات'!$F$6*$AT$1,0,
IF(AK26&gt;'جدول مالیات'!$C$10*$AT$1,('جدول مالیات'!$I$9*$AT$1)+((AK26-('جدول مالیات'!$C$10*$AT$1))*'جدول مالیات'!$J$10/100),
IF(AK26&gt;'جدول مالیات'!$C$9*$AT$1,('جدول مالیات'!$I$8*$AT$1)+((AK26-('جدول مالیات'!$C$9*$AT$1))*'جدول مالیات'!$J$9/100),
IF(AK26&gt;'جدول مالیات'!$C$8*$AT$1,('جدول مالیات'!$I$7*$AT$1)+((AK26-('جدول مالیات'!$C$8*$AT$1))*'جدول مالیات'!$J$8/100),
IF(AK26&gt;'جدول مالیات'!$C$7*$AT$1,('جدول مالیات'!$I$6*$AT$1)+((AK26-('جدول مالیات'!$C$7*$AT$1))*'جدول مالیات'!$J$7/100),
))))),"")</f>
        <v/>
      </c>
      <c r="AM26" s="86" t="str">
        <f ca="1">بهمن!AL26</f>
        <v/>
      </c>
      <c r="AN26" s="41">
        <f ca="1">IFERROR(IF(تنظیمات!$C$11="سالانه",AJ26,AI26),"")</f>
        <v>0</v>
      </c>
      <c r="AO26" s="31"/>
      <c r="AP26" s="41" t="str">
        <f t="shared" ca="1" si="2"/>
        <v/>
      </c>
      <c r="AQ26" s="42" t="str">
        <f t="shared" ca="1" si="3"/>
        <v/>
      </c>
      <c r="AR26" s="87" t="str">
        <f t="shared" ca="1" si="4"/>
        <v>اسفند</v>
      </c>
      <c r="AS26" s="78"/>
      <c r="AT26" s="78"/>
      <c r="AU26" s="78"/>
    </row>
    <row r="27" spans="1:47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30" t="str">
        <f>IFERROR(VLOOKUP($B27,'لیست پرسنل'!$B$2:$K$101,5,0),"")</f>
        <v/>
      </c>
      <c r="F27" s="30"/>
      <c r="G27" s="30"/>
      <c r="H27" s="31">
        <v>0</v>
      </c>
      <c r="I27" s="31"/>
      <c r="J27" s="31">
        <v>0</v>
      </c>
      <c r="K27" s="6" t="str">
        <f>IFERROR(VLOOKUP($B27,'لیست پرسنل'!$B$2:$K$21,4,0)*F27,"")</f>
        <v/>
      </c>
      <c r="L27" s="6" t="str">
        <f>IFERROR(IF(VLOOKUP($B27,'لیست پرسنل'!$B$2:$K$21,7,0)="بله",F27*تنظیمات!$C$6,0),"")</f>
        <v/>
      </c>
      <c r="M27" s="6" t="str">
        <f>IFERROR(IF(VLOOKUP($B27,'لیست پرسنل'!$B$2:$K$101,8,0)="بله",IF($F27=$AU$1,تنظیمات!$D$3,تنظیمات!$D$3*$F27/$AU$1),0),"")</f>
        <v/>
      </c>
      <c r="N27" s="6" t="str">
        <f>IFERROR(IF(VLOOKUP($B27,'لیست پرسنل'!$B$2:$K$101,9,0)="بله",IF($F27=$AU$1,تنظیمات!$D$4,تنظیمات!$D$4*$F27/$AU$1),0),"")</f>
        <v/>
      </c>
      <c r="O27" s="6" t="str">
        <f ca="1">IFERROR(IF(F27=$AU$1,IF(VLOOKUP($B27,'لیست پرسنل'!$B$2:$K$101,10,0)="بله",تنظیمات!$C$2*3*E27,0),IF(VLOOKUP($B27,'لیست پرسنل'!$B$2:$K$101,8,0)="بله",تنظیمات!$C$2*3*E27,0)*F27/$AU$1),"")</f>
        <v/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1.4*G27,"")</f>
        <v/>
      </c>
      <c r="AA27" s="6" t="str">
        <f ca="1">IFERROR(ROUND(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)*H27/100),0),"")</f>
        <v/>
      </c>
      <c r="AB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/F27)*I27*40/100,"")</f>
        <v/>
      </c>
      <c r="AC27" s="6" t="str">
        <f ca="1">IFERROR((((K27*تنظیمات!$K$7)+(L27*تنظیمات!$L$7)+(M27*تنظیمات!$M$7)+(N27*تنظیمات!$N$7)+(O27*تنظیمات!$O$7)+(P27*تنظیمات!$P$7)+(Q27*تنظیمات!$Q$7)+(R27*تنظیمات!$R$7)+(S27*تنظیمات!$S$7)+(T27*تنظیمات!$T$7)+(U27*تنظیمات!$U$7)+(V27*تنظیمات!$V$7)+(W27*تنظیمات!$W$7)+(X27*تنظیمات!$X$7)+(Y27*تنظیمات!$Y$7))*30/F27)/220*J27*35/100,"")</f>
        <v/>
      </c>
      <c r="AD27" s="6"/>
      <c r="AE27" s="6" t="str">
        <f ca="1">IFERROR((K27*تنظیمات!$K$3)+(L27*تنظیمات!$L$3)+(M27*تنظیمات!$M$3)+(N27*تنظیمات!$N$3)+(O27*تنظیمات!$O$3)+(P27*تنظیمات!$P$3)+(Q27*تنظیمات!$Q$3)+(R27*تنظیمات!$R$3)+(S27*تنظیمات!$S$3)+(T27*تنظیمات!$T$3)+(U27*تنظیمات!$U$3)+(V27*تنظیمات!$V$3)+(W27*تنظیمات!$W$3)+(X27*تنظیمات!$X$3)+(Y27*تنظیمات!$Y$3)+(Z27*تنظیمات!$Z$3)+(AA27*تنظیمات!$AA$3)+(AB27*تنظیمات!$AB$3)+(AC27*تنظیمات!$AC$3),"")</f>
        <v/>
      </c>
      <c r="AF27" s="6" t="str">
        <f ca="1">IFERROR(ROUND(AE27*تنظیمات!$C$7/100,0),"")</f>
        <v/>
      </c>
      <c r="AG27" s="41" t="str">
        <f ca="1">IFERROR(ROUND(AE27*تنظیمات!$C$8/100,0),"")</f>
        <v/>
      </c>
      <c r="AH27" s="40" t="str">
        <f ca="1">IFERROR((K27*تنظیمات!$K$5)+(L27*تنظیمات!$L$5)+(M27*تنظیمات!$M$5)+(N27*تنظیمات!$N$5)+(O27*تنظیمات!$O$5)+(P27*تنظیمات!$P$5)+(Q27*تنظیمات!$Q$5)+(R27*تنظیمات!$R$5)+(S27*تنظیمات!$S$5)+(T27*تنظیمات!$T$5)+(U27*تنظیمات!$U$5)+(V27*تنظیمات!$V$5)+(W27*تنظیمات!$W$5)+(X27*تنظیمات!$X$5)+(Y27*تنظیمات!$Y$5)+(Z27*تنظیمات!$Z$5)+(AA27*تنظیمات!$AA$5)+(AB27*تنظیمات!$AB$5)+(AC27*تنظیمات!$AC$5)-(AG27*تنظیمات!$D$9),"")</f>
        <v/>
      </c>
      <c r="AI27" s="40" t="str">
        <f ca="1">IFERROR(IF(AH27&lt;'جدول مالیات'!$F$6,0,
IF(AH27&gt;'جدول مالیات'!$C$10,'جدول مالیات'!$I$9+((AH27-'جدول مالیات'!$C$10)*'جدول مالیات'!$J$10/100),
IF(AH27&gt;'جدول مالیات'!$C$9,'جدول مالیات'!$I$8+((AH27-'جدول مالیات'!$C$9)*'جدول مالیات'!$J$9/100),
IF(AH27&gt;'جدول مالیات'!$C$8,'جدول مالیات'!$I$7+((AH27-'جدول مالیات'!$C$8)*'جدول مالیات'!$J$8/100),
IF(AH27&gt;'جدول مالیات'!$C$7,'جدول مالیات'!$I$6+((AH27-'جدول مالیات'!$C$7)*'جدول مالیات'!$J$7/100),
))))),"")</f>
        <v/>
      </c>
      <c r="AJ27" s="40">
        <f t="shared" ca="1" si="1"/>
        <v>0</v>
      </c>
      <c r="AK27" s="86" t="str">
        <f ca="1">IFERROR(AH27+بهمن!AK27,"")</f>
        <v/>
      </c>
      <c r="AL27" s="86" t="str">
        <f ca="1">IFERROR(IF(AK27&lt;'جدول مالیات'!$F$6*$AT$1,0,
IF(AK27&gt;'جدول مالیات'!$C$10*$AT$1,('جدول مالیات'!$I$9*$AT$1)+((AK27-('جدول مالیات'!$C$10*$AT$1))*'جدول مالیات'!$J$10/100),
IF(AK27&gt;'جدول مالیات'!$C$9*$AT$1,('جدول مالیات'!$I$8*$AT$1)+((AK27-('جدول مالیات'!$C$9*$AT$1))*'جدول مالیات'!$J$9/100),
IF(AK27&gt;'جدول مالیات'!$C$8*$AT$1,('جدول مالیات'!$I$7*$AT$1)+((AK27-('جدول مالیات'!$C$8*$AT$1))*'جدول مالیات'!$J$8/100),
IF(AK27&gt;'جدول مالیات'!$C$7*$AT$1,('جدول مالیات'!$I$6*$AT$1)+((AK27-('جدول مالیات'!$C$7*$AT$1))*'جدول مالیات'!$J$7/100),
))))),"")</f>
        <v/>
      </c>
      <c r="AM27" s="86" t="str">
        <f ca="1">بهمن!AL27</f>
        <v/>
      </c>
      <c r="AN27" s="41">
        <f ca="1">IFERROR(IF(تنظیمات!$C$11="سالانه",AJ27,AI27),"")</f>
        <v>0</v>
      </c>
      <c r="AO27" s="31"/>
      <c r="AP27" s="41" t="str">
        <f t="shared" ca="1" si="2"/>
        <v/>
      </c>
      <c r="AQ27" s="42" t="str">
        <f t="shared" ca="1" si="3"/>
        <v/>
      </c>
      <c r="AR27" s="87" t="str">
        <f t="shared" ca="1" si="4"/>
        <v>اسفند</v>
      </c>
      <c r="AS27" s="78"/>
      <c r="AT27" s="78"/>
      <c r="AU27" s="78"/>
    </row>
    <row r="28" spans="1:47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30" t="str">
        <f>IFERROR(VLOOKUP($B28,'لیست پرسنل'!$B$2:$K$101,5,0),"")</f>
        <v/>
      </c>
      <c r="F28" s="30"/>
      <c r="G28" s="30"/>
      <c r="H28" s="31">
        <v>0</v>
      </c>
      <c r="I28" s="31"/>
      <c r="J28" s="31">
        <v>0</v>
      </c>
      <c r="K28" s="6" t="str">
        <f>IFERROR(VLOOKUP($B28,'لیست پرسنل'!$B$2:$K$21,4,0)*F28,"")</f>
        <v/>
      </c>
      <c r="L28" s="6" t="str">
        <f>IFERROR(IF(VLOOKUP($B28,'لیست پرسنل'!$B$2:$K$21,7,0)="بله",F28*تنظیمات!$C$6,0),"")</f>
        <v/>
      </c>
      <c r="M28" s="6" t="str">
        <f>IFERROR(IF(VLOOKUP($B28,'لیست پرسنل'!$B$2:$K$101,8,0)="بله",IF($F28=$AU$1,تنظیمات!$D$3,تنظیمات!$D$3*$F28/$AU$1),0),"")</f>
        <v/>
      </c>
      <c r="N28" s="6" t="str">
        <f>IFERROR(IF(VLOOKUP($B28,'لیست پرسنل'!$B$2:$K$101,9,0)="بله",IF($F28=$AU$1,تنظیمات!$D$4,تنظیمات!$D$4*$F28/$AU$1),0),"")</f>
        <v/>
      </c>
      <c r="O28" s="6" t="str">
        <f ca="1">IFERROR(IF(F28=$AU$1,IF(VLOOKUP($B28,'لیست پرسنل'!$B$2:$K$101,10,0)="بله",تنظیمات!$C$2*3*E28,0),IF(VLOOKUP($B28,'لیست پرسنل'!$B$2:$K$101,8,0)="بله",تنظیمات!$C$2*3*E28,0)*F28/$AU$1),"")</f>
        <v/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1.4*G28,"")</f>
        <v/>
      </c>
      <c r="AA28" s="6" t="str">
        <f ca="1">IFERROR(ROUND(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)*H28/100),0),"")</f>
        <v/>
      </c>
      <c r="AB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/F28)*I28*40/100,"")</f>
        <v/>
      </c>
      <c r="AC28" s="6" t="str">
        <f ca="1">IFERROR((((K28*تنظیمات!$K$7)+(L28*تنظیمات!$L$7)+(M28*تنظیمات!$M$7)+(N28*تنظیمات!$N$7)+(O28*تنظیمات!$O$7)+(P28*تنظیمات!$P$7)+(Q28*تنظیمات!$Q$7)+(R28*تنظیمات!$R$7)+(S28*تنظیمات!$S$7)+(T28*تنظیمات!$T$7)+(U28*تنظیمات!$U$7)+(V28*تنظیمات!$V$7)+(W28*تنظیمات!$W$7)+(X28*تنظیمات!$X$7)+(Y28*تنظیمات!$Y$7))*30/F28)/220*J28*35/100,"")</f>
        <v/>
      </c>
      <c r="AD28" s="6"/>
      <c r="AE28" s="6" t="str">
        <f ca="1">IFERROR((K28*تنظیمات!$K$3)+(L28*تنظیمات!$L$3)+(M28*تنظیمات!$M$3)+(N28*تنظیمات!$N$3)+(O28*تنظیمات!$O$3)+(P28*تنظیمات!$P$3)+(Q28*تنظیمات!$Q$3)+(R28*تنظیمات!$R$3)+(S28*تنظیمات!$S$3)+(T28*تنظیمات!$T$3)+(U28*تنظیمات!$U$3)+(V28*تنظیمات!$V$3)+(W28*تنظیمات!$W$3)+(X28*تنظیمات!$X$3)+(Y28*تنظیمات!$Y$3)+(Z28*تنظیمات!$Z$3)+(AA28*تنظیمات!$AA$3)+(AB28*تنظیمات!$AB$3)+(AC28*تنظیمات!$AC$3),"")</f>
        <v/>
      </c>
      <c r="AF28" s="6" t="str">
        <f ca="1">IFERROR(ROUND(AE28*تنظیمات!$C$7/100,0),"")</f>
        <v/>
      </c>
      <c r="AG28" s="41" t="str">
        <f ca="1">IFERROR(ROUND(AE28*تنظیمات!$C$8/100,0),"")</f>
        <v/>
      </c>
      <c r="AH28" s="40" t="str">
        <f ca="1">IFERROR((K28*تنظیمات!$K$5)+(L28*تنظیمات!$L$5)+(M28*تنظیمات!$M$5)+(N28*تنظیمات!$N$5)+(O28*تنظیمات!$O$5)+(P28*تنظیمات!$P$5)+(Q28*تنظیمات!$Q$5)+(R28*تنظیمات!$R$5)+(S28*تنظیمات!$S$5)+(T28*تنظیمات!$T$5)+(U28*تنظیمات!$U$5)+(V28*تنظیمات!$V$5)+(W28*تنظیمات!$W$5)+(X28*تنظیمات!$X$5)+(Y28*تنظیمات!$Y$5)+(Z28*تنظیمات!$Z$5)+(AA28*تنظیمات!$AA$5)+(AB28*تنظیمات!$AB$5)+(AC28*تنظیمات!$AC$5)-(AG28*تنظیمات!$D$9),"")</f>
        <v/>
      </c>
      <c r="AI28" s="40" t="str">
        <f ca="1">IFERROR(IF(AH28&lt;'جدول مالیات'!$F$6,0,
IF(AH28&gt;'جدول مالیات'!$C$10,'جدول مالیات'!$I$9+((AH28-'جدول مالیات'!$C$10)*'جدول مالیات'!$J$10/100),
IF(AH28&gt;'جدول مالیات'!$C$9,'جدول مالیات'!$I$8+((AH28-'جدول مالیات'!$C$9)*'جدول مالیات'!$J$9/100),
IF(AH28&gt;'جدول مالیات'!$C$8,'جدول مالیات'!$I$7+((AH28-'جدول مالیات'!$C$8)*'جدول مالیات'!$J$8/100),
IF(AH28&gt;'جدول مالیات'!$C$7,'جدول مالیات'!$I$6+((AH28-'جدول مالیات'!$C$7)*'جدول مالیات'!$J$7/100),
))))),"")</f>
        <v/>
      </c>
      <c r="AJ28" s="40">
        <f t="shared" ca="1" si="1"/>
        <v>0</v>
      </c>
      <c r="AK28" s="86" t="str">
        <f ca="1">IFERROR(AH28+بهمن!AK28,"")</f>
        <v/>
      </c>
      <c r="AL28" s="86" t="str">
        <f ca="1">IFERROR(IF(AK28&lt;'جدول مالیات'!$F$6*$AT$1,0,
IF(AK28&gt;'جدول مالیات'!$C$10*$AT$1,('جدول مالیات'!$I$9*$AT$1)+((AK28-('جدول مالیات'!$C$10*$AT$1))*'جدول مالیات'!$J$10/100),
IF(AK28&gt;'جدول مالیات'!$C$9*$AT$1,('جدول مالیات'!$I$8*$AT$1)+((AK28-('جدول مالیات'!$C$9*$AT$1))*'جدول مالیات'!$J$9/100),
IF(AK28&gt;'جدول مالیات'!$C$8*$AT$1,('جدول مالیات'!$I$7*$AT$1)+((AK28-('جدول مالیات'!$C$8*$AT$1))*'جدول مالیات'!$J$8/100),
IF(AK28&gt;'جدول مالیات'!$C$7*$AT$1,('جدول مالیات'!$I$6*$AT$1)+((AK28-('جدول مالیات'!$C$7*$AT$1))*'جدول مالیات'!$J$7/100),
))))),"")</f>
        <v/>
      </c>
      <c r="AM28" s="86" t="str">
        <f ca="1">بهمن!AL28</f>
        <v/>
      </c>
      <c r="AN28" s="41">
        <f ca="1">IFERROR(IF(تنظیمات!$C$11="سالانه",AJ28,AI28),"")</f>
        <v>0</v>
      </c>
      <c r="AO28" s="31"/>
      <c r="AP28" s="41" t="str">
        <f t="shared" ca="1" si="2"/>
        <v/>
      </c>
      <c r="AQ28" s="42" t="str">
        <f t="shared" ca="1" si="3"/>
        <v/>
      </c>
      <c r="AR28" s="87" t="str">
        <f t="shared" ca="1" si="4"/>
        <v>اسفند</v>
      </c>
      <c r="AS28" s="78"/>
      <c r="AT28" s="78"/>
      <c r="AU28" s="78"/>
    </row>
    <row r="29" spans="1:47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30" t="str">
        <f>IFERROR(VLOOKUP($B29,'لیست پرسنل'!$B$2:$K$101,5,0),"")</f>
        <v/>
      </c>
      <c r="F29" s="30"/>
      <c r="G29" s="30"/>
      <c r="H29" s="31">
        <v>0</v>
      </c>
      <c r="I29" s="31"/>
      <c r="J29" s="31">
        <v>0</v>
      </c>
      <c r="K29" s="6" t="str">
        <f>IFERROR(VLOOKUP($B29,'لیست پرسنل'!$B$2:$K$21,4,0)*F29,"")</f>
        <v/>
      </c>
      <c r="L29" s="6" t="str">
        <f>IFERROR(IF(VLOOKUP($B29,'لیست پرسنل'!$B$2:$K$21,7,0)="بله",F29*تنظیمات!$C$6,0),"")</f>
        <v/>
      </c>
      <c r="M29" s="6" t="str">
        <f>IFERROR(IF(VLOOKUP($B29,'لیست پرسنل'!$B$2:$K$101,8,0)="بله",IF($F29=$AU$1,تنظیمات!$D$3,تنظیمات!$D$3*$F29/$AU$1),0),"")</f>
        <v/>
      </c>
      <c r="N29" s="6" t="str">
        <f>IFERROR(IF(VLOOKUP($B29,'لیست پرسنل'!$B$2:$K$101,9,0)="بله",IF($F29=$AU$1,تنظیمات!$D$4,تنظیمات!$D$4*$F29/$AU$1),0),"")</f>
        <v/>
      </c>
      <c r="O29" s="6" t="str">
        <f ca="1">IFERROR(IF(F29=$AU$1,IF(VLOOKUP($B29,'لیست پرسنل'!$B$2:$K$101,10,0)="بله",تنظیمات!$C$2*3*E29,0),IF(VLOOKUP($B29,'لیست پرسنل'!$B$2:$K$101,8,0)="بله",تنظیمات!$C$2*3*E29,0)*F29/$AU$1),"")</f>
        <v/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1.4*G29,"")</f>
        <v/>
      </c>
      <c r="AA29" s="6" t="str">
        <f ca="1">IFERROR(ROUND(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)*H29/100),0),"")</f>
        <v/>
      </c>
      <c r="AB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/F29)*I29*40/100,"")</f>
        <v/>
      </c>
      <c r="AC29" s="6" t="str">
        <f ca="1">IFERROR((((K29*تنظیمات!$K$7)+(L29*تنظیمات!$L$7)+(M29*تنظیمات!$M$7)+(N29*تنظیمات!$N$7)+(O29*تنظیمات!$O$7)+(P29*تنظیمات!$P$7)+(Q29*تنظیمات!$Q$7)+(R29*تنظیمات!$R$7)+(S29*تنظیمات!$S$7)+(T29*تنظیمات!$T$7)+(U29*تنظیمات!$U$7)+(V29*تنظیمات!$V$7)+(W29*تنظیمات!$W$7)+(X29*تنظیمات!$X$7)+(Y29*تنظیمات!$Y$7))*30/F29)/220*J29*35/100,"")</f>
        <v/>
      </c>
      <c r="AD29" s="6"/>
      <c r="AE29" s="6" t="str">
        <f ca="1">IFERROR((K29*تنظیمات!$K$3)+(L29*تنظیمات!$L$3)+(M29*تنظیمات!$M$3)+(N29*تنظیمات!$N$3)+(O29*تنظیمات!$O$3)+(P29*تنظیمات!$P$3)+(Q29*تنظیمات!$Q$3)+(R29*تنظیمات!$R$3)+(S29*تنظیمات!$S$3)+(T29*تنظیمات!$T$3)+(U29*تنظیمات!$U$3)+(V29*تنظیمات!$V$3)+(W29*تنظیمات!$W$3)+(X29*تنظیمات!$X$3)+(Y29*تنظیمات!$Y$3)+(Z29*تنظیمات!$Z$3)+(AA29*تنظیمات!$AA$3)+(AB29*تنظیمات!$AB$3)+(AC29*تنظیمات!$AC$3),"")</f>
        <v/>
      </c>
      <c r="AF29" s="6" t="str">
        <f ca="1">IFERROR(ROUND(AE29*تنظیمات!$C$7/100,0),"")</f>
        <v/>
      </c>
      <c r="AG29" s="41" t="str">
        <f ca="1">IFERROR(ROUND(AE29*تنظیمات!$C$8/100,0),"")</f>
        <v/>
      </c>
      <c r="AH29" s="40" t="str">
        <f ca="1">IFERROR((K29*تنظیمات!$K$5)+(L29*تنظیمات!$L$5)+(M29*تنظیمات!$M$5)+(N29*تنظیمات!$N$5)+(O29*تنظیمات!$O$5)+(P29*تنظیمات!$P$5)+(Q29*تنظیمات!$Q$5)+(R29*تنظیمات!$R$5)+(S29*تنظیمات!$S$5)+(T29*تنظیمات!$T$5)+(U29*تنظیمات!$U$5)+(V29*تنظیمات!$V$5)+(W29*تنظیمات!$W$5)+(X29*تنظیمات!$X$5)+(Y29*تنظیمات!$Y$5)+(Z29*تنظیمات!$Z$5)+(AA29*تنظیمات!$AA$5)+(AB29*تنظیمات!$AB$5)+(AC29*تنظیمات!$AC$5)-(AG29*تنظیمات!$D$9),"")</f>
        <v/>
      </c>
      <c r="AI29" s="40" t="str">
        <f ca="1">IFERROR(IF(AH29&lt;'جدول مالیات'!$F$6,0,
IF(AH29&gt;'جدول مالیات'!$C$10,'جدول مالیات'!$I$9+((AH29-'جدول مالیات'!$C$10)*'جدول مالیات'!$J$10/100),
IF(AH29&gt;'جدول مالیات'!$C$9,'جدول مالیات'!$I$8+((AH29-'جدول مالیات'!$C$9)*'جدول مالیات'!$J$9/100),
IF(AH29&gt;'جدول مالیات'!$C$8,'جدول مالیات'!$I$7+((AH29-'جدول مالیات'!$C$8)*'جدول مالیات'!$J$8/100),
IF(AH29&gt;'جدول مالیات'!$C$7,'جدول مالیات'!$I$6+((AH29-'جدول مالیات'!$C$7)*'جدول مالیات'!$J$7/100),
))))),"")</f>
        <v/>
      </c>
      <c r="AJ29" s="40">
        <f t="shared" ca="1" si="1"/>
        <v>0</v>
      </c>
      <c r="AK29" s="86" t="str">
        <f ca="1">IFERROR(AH29+بهمن!AK29,"")</f>
        <v/>
      </c>
      <c r="AL29" s="86" t="str">
        <f ca="1">IFERROR(IF(AK29&lt;'جدول مالیات'!$F$6*$AT$1,0,
IF(AK29&gt;'جدول مالیات'!$C$10*$AT$1,('جدول مالیات'!$I$9*$AT$1)+((AK29-('جدول مالیات'!$C$10*$AT$1))*'جدول مالیات'!$J$10/100),
IF(AK29&gt;'جدول مالیات'!$C$9*$AT$1,('جدول مالیات'!$I$8*$AT$1)+((AK29-('جدول مالیات'!$C$9*$AT$1))*'جدول مالیات'!$J$9/100),
IF(AK29&gt;'جدول مالیات'!$C$8*$AT$1,('جدول مالیات'!$I$7*$AT$1)+((AK29-('جدول مالیات'!$C$8*$AT$1))*'جدول مالیات'!$J$8/100),
IF(AK29&gt;'جدول مالیات'!$C$7*$AT$1,('جدول مالیات'!$I$6*$AT$1)+((AK29-('جدول مالیات'!$C$7*$AT$1))*'جدول مالیات'!$J$7/100),
))))),"")</f>
        <v/>
      </c>
      <c r="AM29" s="86" t="str">
        <f ca="1">بهمن!AL29</f>
        <v/>
      </c>
      <c r="AN29" s="41">
        <f ca="1">IFERROR(IF(تنظیمات!$C$11="سالانه",AJ29,AI29),"")</f>
        <v>0</v>
      </c>
      <c r="AO29" s="31"/>
      <c r="AP29" s="41" t="str">
        <f t="shared" ca="1" si="2"/>
        <v/>
      </c>
      <c r="AQ29" s="42" t="str">
        <f t="shared" ca="1" si="3"/>
        <v/>
      </c>
      <c r="AR29" s="87" t="str">
        <f t="shared" ca="1" si="4"/>
        <v>اسفند</v>
      </c>
      <c r="AS29" s="78"/>
      <c r="AT29" s="78"/>
      <c r="AU29" s="78"/>
    </row>
    <row r="30" spans="1:47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30" t="str">
        <f>IFERROR(VLOOKUP($B30,'لیست پرسنل'!$B$2:$K$101,5,0),"")</f>
        <v/>
      </c>
      <c r="F30" s="30"/>
      <c r="G30" s="30"/>
      <c r="H30" s="31">
        <v>0</v>
      </c>
      <c r="I30" s="31"/>
      <c r="J30" s="31">
        <v>0</v>
      </c>
      <c r="K30" s="6" t="str">
        <f>IFERROR(VLOOKUP($B30,'لیست پرسنل'!$B$2:$K$21,4,0)*F30,"")</f>
        <v/>
      </c>
      <c r="L30" s="6" t="str">
        <f>IFERROR(IF(VLOOKUP($B30,'لیست پرسنل'!$B$2:$K$21,7,0)="بله",F30*تنظیمات!$C$6,0),"")</f>
        <v/>
      </c>
      <c r="M30" s="6" t="str">
        <f>IFERROR(IF(VLOOKUP($B30,'لیست پرسنل'!$B$2:$K$101,8,0)="بله",IF($F30=$AU$1,تنظیمات!$D$3,تنظیمات!$D$3*$F30/$AU$1),0),"")</f>
        <v/>
      </c>
      <c r="N30" s="6" t="str">
        <f>IFERROR(IF(VLOOKUP($B30,'لیست پرسنل'!$B$2:$K$101,9,0)="بله",IF($F30=$AU$1,تنظیمات!$D$4,تنظیمات!$D$4*$F30/$AU$1),0),"")</f>
        <v/>
      </c>
      <c r="O30" s="6" t="str">
        <f ca="1">IFERROR(IF(F30=$AU$1,IF(VLOOKUP($B30,'لیست پرسنل'!$B$2:$K$101,10,0)="بله",تنظیمات!$C$2*3*E30,0),IF(VLOOKUP($B30,'لیست پرسنل'!$B$2:$K$101,8,0)="بله",تنظیمات!$C$2*3*E30,0)*F30/$AU$1),"")</f>
        <v/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1.4*G30,"")</f>
        <v/>
      </c>
      <c r="AA30" s="6" t="str">
        <f ca="1">IFERROR(ROUND(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)*H30/100),0),"")</f>
        <v/>
      </c>
      <c r="AB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/F30)*I30*40/100,"")</f>
        <v/>
      </c>
      <c r="AC30" s="6" t="str">
        <f ca="1">IFERROR((((K30*تنظیمات!$K$7)+(L30*تنظیمات!$L$7)+(M30*تنظیمات!$M$7)+(N30*تنظیمات!$N$7)+(O30*تنظیمات!$O$7)+(P30*تنظیمات!$P$7)+(Q30*تنظیمات!$Q$7)+(R30*تنظیمات!$R$7)+(S30*تنظیمات!$S$7)+(T30*تنظیمات!$T$7)+(U30*تنظیمات!$U$7)+(V30*تنظیمات!$V$7)+(W30*تنظیمات!$W$7)+(X30*تنظیمات!$X$7)+(Y30*تنظیمات!$Y$7))*30/F30)/220*J30*35/100,"")</f>
        <v/>
      </c>
      <c r="AD30" s="6"/>
      <c r="AE30" s="6" t="str">
        <f ca="1">IFERROR((K30*تنظیمات!$K$3)+(L30*تنظیمات!$L$3)+(M30*تنظیمات!$M$3)+(N30*تنظیمات!$N$3)+(O30*تنظیمات!$O$3)+(P30*تنظیمات!$P$3)+(Q30*تنظیمات!$Q$3)+(R30*تنظیمات!$R$3)+(S30*تنظیمات!$S$3)+(T30*تنظیمات!$T$3)+(U30*تنظیمات!$U$3)+(V30*تنظیمات!$V$3)+(W30*تنظیمات!$W$3)+(X30*تنظیمات!$X$3)+(Y30*تنظیمات!$Y$3)+(Z30*تنظیمات!$Z$3)+(AA30*تنظیمات!$AA$3)+(AB30*تنظیمات!$AB$3)+(AC30*تنظیمات!$AC$3),"")</f>
        <v/>
      </c>
      <c r="AF30" s="6" t="str">
        <f ca="1">IFERROR(ROUND(AE30*تنظیمات!$C$7/100,0),"")</f>
        <v/>
      </c>
      <c r="AG30" s="41" t="str">
        <f ca="1">IFERROR(ROUND(AE30*تنظیمات!$C$8/100,0),"")</f>
        <v/>
      </c>
      <c r="AH30" s="40" t="str">
        <f ca="1">IFERROR((K30*تنظیمات!$K$5)+(L30*تنظیمات!$L$5)+(M30*تنظیمات!$M$5)+(N30*تنظیمات!$N$5)+(O30*تنظیمات!$O$5)+(P30*تنظیمات!$P$5)+(Q30*تنظیمات!$Q$5)+(R30*تنظیمات!$R$5)+(S30*تنظیمات!$S$5)+(T30*تنظیمات!$T$5)+(U30*تنظیمات!$U$5)+(V30*تنظیمات!$V$5)+(W30*تنظیمات!$W$5)+(X30*تنظیمات!$X$5)+(Y30*تنظیمات!$Y$5)+(Z30*تنظیمات!$Z$5)+(AA30*تنظیمات!$AA$5)+(AB30*تنظیمات!$AB$5)+(AC30*تنظیمات!$AC$5)-(AG30*تنظیمات!$D$9),"")</f>
        <v/>
      </c>
      <c r="AI30" s="40" t="str">
        <f ca="1">IFERROR(IF(AH30&lt;'جدول مالیات'!$F$6,0,
IF(AH30&gt;'جدول مالیات'!$C$10,'جدول مالیات'!$I$9+((AH30-'جدول مالیات'!$C$10)*'جدول مالیات'!$J$10/100),
IF(AH30&gt;'جدول مالیات'!$C$9,'جدول مالیات'!$I$8+((AH30-'جدول مالیات'!$C$9)*'جدول مالیات'!$J$9/100),
IF(AH30&gt;'جدول مالیات'!$C$8,'جدول مالیات'!$I$7+((AH30-'جدول مالیات'!$C$8)*'جدول مالیات'!$J$8/100),
IF(AH30&gt;'جدول مالیات'!$C$7,'جدول مالیات'!$I$6+((AH30-'جدول مالیات'!$C$7)*'جدول مالیات'!$J$7/100),
))))),"")</f>
        <v/>
      </c>
      <c r="AJ30" s="40">
        <f t="shared" ca="1" si="1"/>
        <v>0</v>
      </c>
      <c r="AK30" s="86" t="str">
        <f ca="1">IFERROR(AH30+بهمن!AK30,"")</f>
        <v/>
      </c>
      <c r="AL30" s="86" t="str">
        <f ca="1">IFERROR(IF(AK30&lt;'جدول مالیات'!$F$6*$AT$1,0,
IF(AK30&gt;'جدول مالیات'!$C$10*$AT$1,('جدول مالیات'!$I$9*$AT$1)+((AK30-('جدول مالیات'!$C$10*$AT$1))*'جدول مالیات'!$J$10/100),
IF(AK30&gt;'جدول مالیات'!$C$9*$AT$1,('جدول مالیات'!$I$8*$AT$1)+((AK30-('جدول مالیات'!$C$9*$AT$1))*'جدول مالیات'!$J$9/100),
IF(AK30&gt;'جدول مالیات'!$C$8*$AT$1,('جدول مالیات'!$I$7*$AT$1)+((AK30-('جدول مالیات'!$C$8*$AT$1))*'جدول مالیات'!$J$8/100),
IF(AK30&gt;'جدول مالیات'!$C$7*$AT$1,('جدول مالیات'!$I$6*$AT$1)+((AK30-('جدول مالیات'!$C$7*$AT$1))*'جدول مالیات'!$J$7/100),
))))),"")</f>
        <v/>
      </c>
      <c r="AM30" s="86" t="str">
        <f ca="1">بهمن!AL30</f>
        <v/>
      </c>
      <c r="AN30" s="41">
        <f ca="1">IFERROR(IF(تنظیمات!$C$11="سالانه",AJ30,AI30),"")</f>
        <v>0</v>
      </c>
      <c r="AO30" s="31"/>
      <c r="AP30" s="41" t="str">
        <f t="shared" ca="1" si="2"/>
        <v/>
      </c>
      <c r="AQ30" s="42" t="str">
        <f t="shared" ca="1" si="3"/>
        <v/>
      </c>
      <c r="AR30" s="87" t="str">
        <f t="shared" ca="1" si="4"/>
        <v>اسفند</v>
      </c>
      <c r="AS30" s="78"/>
      <c r="AT30" s="78"/>
      <c r="AU30" s="78"/>
    </row>
    <row r="31" spans="1:47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30" t="str">
        <f>IFERROR(VLOOKUP($B31,'لیست پرسنل'!$B$2:$K$101,5,0),"")</f>
        <v/>
      </c>
      <c r="F31" s="30"/>
      <c r="G31" s="30"/>
      <c r="H31" s="31">
        <v>0</v>
      </c>
      <c r="I31" s="31"/>
      <c r="J31" s="31">
        <v>0</v>
      </c>
      <c r="K31" s="6" t="str">
        <f>IFERROR(VLOOKUP($B31,'لیست پرسنل'!$B$2:$K$21,4,0)*F31,"")</f>
        <v/>
      </c>
      <c r="L31" s="6" t="str">
        <f>IFERROR(IF(VLOOKUP($B31,'لیست پرسنل'!$B$2:$K$21,7,0)="بله",F31*تنظیمات!$C$6,0),"")</f>
        <v/>
      </c>
      <c r="M31" s="6" t="str">
        <f>IFERROR(IF(VLOOKUP($B31,'لیست پرسنل'!$B$2:$K$101,8,0)="بله",IF($F31=$AU$1,تنظیمات!$D$3,تنظیمات!$D$3*$F31/$AU$1),0),"")</f>
        <v/>
      </c>
      <c r="N31" s="6" t="str">
        <f>IFERROR(IF(VLOOKUP($B31,'لیست پرسنل'!$B$2:$K$101,9,0)="بله",IF($F31=$AU$1,تنظیمات!$D$4,تنظیمات!$D$4*$F31/$AU$1),0),"")</f>
        <v/>
      </c>
      <c r="O31" s="6" t="str">
        <f ca="1">IFERROR(IF(F31=$AU$1,IF(VLOOKUP($B31,'لیست پرسنل'!$B$2:$K$101,10,0)="بله",تنظیمات!$C$2*3*E31,0),IF(VLOOKUP($B31,'لیست پرسنل'!$B$2:$K$101,8,0)="بله",تنظیمات!$C$2*3*E31,0)*F31/$AU$1),"")</f>
        <v/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1.4*G31,"")</f>
        <v/>
      </c>
      <c r="AA31" s="6" t="str">
        <f ca="1">IFERROR(ROUND(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)*H31/100),0),"")</f>
        <v/>
      </c>
      <c r="AB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/F31)*I31*40/100,"")</f>
        <v/>
      </c>
      <c r="AC31" s="6" t="str">
        <f ca="1">IFERROR((((K31*تنظیمات!$K$7)+(L31*تنظیمات!$L$7)+(M31*تنظیمات!$M$7)+(N31*تنظیمات!$N$7)+(O31*تنظیمات!$O$7)+(P31*تنظیمات!$P$7)+(Q31*تنظیمات!$Q$7)+(R31*تنظیمات!$R$7)+(S31*تنظیمات!$S$7)+(T31*تنظیمات!$T$7)+(U31*تنظیمات!$U$7)+(V31*تنظیمات!$V$7)+(W31*تنظیمات!$W$7)+(X31*تنظیمات!$X$7)+(Y31*تنظیمات!$Y$7))*30/F31)/220*J31*35/100,"")</f>
        <v/>
      </c>
      <c r="AD31" s="6"/>
      <c r="AE31" s="6" t="str">
        <f ca="1">IFERROR((K31*تنظیمات!$K$3)+(L31*تنظیمات!$L$3)+(M31*تنظیمات!$M$3)+(N31*تنظیمات!$N$3)+(O31*تنظیمات!$O$3)+(P31*تنظیمات!$P$3)+(Q31*تنظیمات!$Q$3)+(R31*تنظیمات!$R$3)+(S31*تنظیمات!$S$3)+(T31*تنظیمات!$T$3)+(U31*تنظیمات!$U$3)+(V31*تنظیمات!$V$3)+(W31*تنظیمات!$W$3)+(X31*تنظیمات!$X$3)+(Y31*تنظیمات!$Y$3)+(Z31*تنظیمات!$Z$3)+(AA31*تنظیمات!$AA$3)+(AB31*تنظیمات!$AB$3)+(AC31*تنظیمات!$AC$3),"")</f>
        <v/>
      </c>
      <c r="AF31" s="6" t="str">
        <f ca="1">IFERROR(ROUND(AE31*تنظیمات!$C$7/100,0),"")</f>
        <v/>
      </c>
      <c r="AG31" s="41" t="str">
        <f ca="1">IFERROR(ROUND(AE31*تنظیمات!$C$8/100,0),"")</f>
        <v/>
      </c>
      <c r="AH31" s="40" t="str">
        <f ca="1">IFERROR((K31*تنظیمات!$K$5)+(L31*تنظیمات!$L$5)+(M31*تنظیمات!$M$5)+(N31*تنظیمات!$N$5)+(O31*تنظیمات!$O$5)+(P31*تنظیمات!$P$5)+(Q31*تنظیمات!$Q$5)+(R31*تنظیمات!$R$5)+(S31*تنظیمات!$S$5)+(T31*تنظیمات!$T$5)+(U31*تنظیمات!$U$5)+(V31*تنظیمات!$V$5)+(W31*تنظیمات!$W$5)+(X31*تنظیمات!$X$5)+(Y31*تنظیمات!$Y$5)+(Z31*تنظیمات!$Z$5)+(AA31*تنظیمات!$AA$5)+(AB31*تنظیمات!$AB$5)+(AC31*تنظیمات!$AC$5)-(AG31*تنظیمات!$D$9),"")</f>
        <v/>
      </c>
      <c r="AI31" s="40" t="str">
        <f ca="1">IFERROR(IF(AH31&lt;'جدول مالیات'!$F$6,0,
IF(AH31&gt;'جدول مالیات'!$C$10,'جدول مالیات'!$I$9+((AH31-'جدول مالیات'!$C$10)*'جدول مالیات'!$J$10/100),
IF(AH31&gt;'جدول مالیات'!$C$9,'جدول مالیات'!$I$8+((AH31-'جدول مالیات'!$C$9)*'جدول مالیات'!$J$9/100),
IF(AH31&gt;'جدول مالیات'!$C$8,'جدول مالیات'!$I$7+((AH31-'جدول مالیات'!$C$8)*'جدول مالیات'!$J$8/100),
IF(AH31&gt;'جدول مالیات'!$C$7,'جدول مالیات'!$I$6+((AH31-'جدول مالیات'!$C$7)*'جدول مالیات'!$J$7/100),
))))),"")</f>
        <v/>
      </c>
      <c r="AJ31" s="40">
        <f t="shared" ca="1" si="1"/>
        <v>0</v>
      </c>
      <c r="AK31" s="86" t="str">
        <f ca="1">IFERROR(AH31+بهمن!AK31,"")</f>
        <v/>
      </c>
      <c r="AL31" s="86" t="str">
        <f ca="1">IFERROR(IF(AK31&lt;'جدول مالیات'!$F$6*$AT$1,0,
IF(AK31&gt;'جدول مالیات'!$C$10*$AT$1,('جدول مالیات'!$I$9*$AT$1)+((AK31-('جدول مالیات'!$C$10*$AT$1))*'جدول مالیات'!$J$10/100),
IF(AK31&gt;'جدول مالیات'!$C$9*$AT$1,('جدول مالیات'!$I$8*$AT$1)+((AK31-('جدول مالیات'!$C$9*$AT$1))*'جدول مالیات'!$J$9/100),
IF(AK31&gt;'جدول مالیات'!$C$8*$AT$1,('جدول مالیات'!$I$7*$AT$1)+((AK31-('جدول مالیات'!$C$8*$AT$1))*'جدول مالیات'!$J$8/100),
IF(AK31&gt;'جدول مالیات'!$C$7*$AT$1,('جدول مالیات'!$I$6*$AT$1)+((AK31-('جدول مالیات'!$C$7*$AT$1))*'جدول مالیات'!$J$7/100),
))))),"")</f>
        <v/>
      </c>
      <c r="AM31" s="86" t="str">
        <f ca="1">بهمن!AL31</f>
        <v/>
      </c>
      <c r="AN31" s="41">
        <f ca="1">IFERROR(IF(تنظیمات!$C$11="سالانه",AJ31,AI31),"")</f>
        <v>0</v>
      </c>
      <c r="AO31" s="31"/>
      <c r="AP31" s="41" t="str">
        <f t="shared" ca="1" si="2"/>
        <v/>
      </c>
      <c r="AQ31" s="42" t="str">
        <f t="shared" ca="1" si="3"/>
        <v/>
      </c>
      <c r="AR31" s="87" t="str">
        <f t="shared" ca="1" si="4"/>
        <v>اسفند</v>
      </c>
      <c r="AS31" s="78"/>
      <c r="AT31" s="78"/>
      <c r="AU31" s="78"/>
    </row>
    <row r="32" spans="1:47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30" t="str">
        <f>IFERROR(VLOOKUP($B32,'لیست پرسنل'!$B$2:$K$101,5,0),"")</f>
        <v/>
      </c>
      <c r="F32" s="30"/>
      <c r="G32" s="30"/>
      <c r="H32" s="31">
        <v>0</v>
      </c>
      <c r="I32" s="31"/>
      <c r="J32" s="31">
        <v>0</v>
      </c>
      <c r="K32" s="6" t="str">
        <f>IFERROR(VLOOKUP($B32,'لیست پرسنل'!$B$2:$K$21,4,0)*F32,"")</f>
        <v/>
      </c>
      <c r="L32" s="6" t="str">
        <f>IFERROR(IF(VLOOKUP($B32,'لیست پرسنل'!$B$2:$K$21,7,0)="بله",F32*تنظیمات!$C$6,0),"")</f>
        <v/>
      </c>
      <c r="M32" s="6" t="str">
        <f>IFERROR(IF(VLOOKUP($B32,'لیست پرسنل'!$B$2:$K$101,8,0)="بله",IF($F32=$AU$1,تنظیمات!$D$3,تنظیمات!$D$3*$F32/$AU$1),0),"")</f>
        <v/>
      </c>
      <c r="N32" s="6" t="str">
        <f>IFERROR(IF(VLOOKUP($B32,'لیست پرسنل'!$B$2:$K$101,9,0)="بله",IF($F32=$AU$1,تنظیمات!$D$4,تنظیمات!$D$4*$F32/$AU$1),0),"")</f>
        <v/>
      </c>
      <c r="O32" s="6" t="str">
        <f ca="1">IFERROR(IF(F32=$AU$1,IF(VLOOKUP($B32,'لیست پرسنل'!$B$2:$K$101,10,0)="بله",تنظیمات!$C$2*3*E32,0),IF(VLOOKUP($B32,'لیست پرسنل'!$B$2:$K$101,8,0)="بله",تنظیمات!$C$2*3*E32,0)*F32/$AU$1),"")</f>
        <v/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1.4*G32,"")</f>
        <v/>
      </c>
      <c r="AA32" s="6" t="str">
        <f ca="1">IFERROR(ROUND(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)*H32/100),0),"")</f>
        <v/>
      </c>
      <c r="AB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/F32)*I32*40/100,"")</f>
        <v/>
      </c>
      <c r="AC32" s="6" t="str">
        <f ca="1">IFERROR((((K32*تنظیمات!$K$7)+(L32*تنظیمات!$L$7)+(M32*تنظیمات!$M$7)+(N32*تنظیمات!$N$7)+(O32*تنظیمات!$O$7)+(P32*تنظیمات!$P$7)+(Q32*تنظیمات!$Q$7)+(R32*تنظیمات!$R$7)+(S32*تنظیمات!$S$7)+(T32*تنظیمات!$T$7)+(U32*تنظیمات!$U$7)+(V32*تنظیمات!$V$7)+(W32*تنظیمات!$W$7)+(X32*تنظیمات!$X$7)+(Y32*تنظیمات!$Y$7))*30/F32)/220*J32*35/100,"")</f>
        <v/>
      </c>
      <c r="AD32" s="6"/>
      <c r="AE32" s="6" t="str">
        <f ca="1">IFERROR((K32*تنظیمات!$K$3)+(L32*تنظیمات!$L$3)+(M32*تنظیمات!$M$3)+(N32*تنظیمات!$N$3)+(O32*تنظیمات!$O$3)+(P32*تنظیمات!$P$3)+(Q32*تنظیمات!$Q$3)+(R32*تنظیمات!$R$3)+(S32*تنظیمات!$S$3)+(T32*تنظیمات!$T$3)+(U32*تنظیمات!$U$3)+(V32*تنظیمات!$V$3)+(W32*تنظیمات!$W$3)+(X32*تنظیمات!$X$3)+(Y32*تنظیمات!$Y$3)+(Z32*تنظیمات!$Z$3)+(AA32*تنظیمات!$AA$3)+(AB32*تنظیمات!$AB$3)+(AC32*تنظیمات!$AC$3),"")</f>
        <v/>
      </c>
      <c r="AF32" s="6" t="str">
        <f ca="1">IFERROR(ROUND(AE32*تنظیمات!$C$7/100,0),"")</f>
        <v/>
      </c>
      <c r="AG32" s="41" t="str">
        <f ca="1">IFERROR(ROUND(AE32*تنظیمات!$C$8/100,0),"")</f>
        <v/>
      </c>
      <c r="AH32" s="40" t="str">
        <f ca="1">IFERROR((K32*تنظیمات!$K$5)+(L32*تنظیمات!$L$5)+(M32*تنظیمات!$M$5)+(N32*تنظیمات!$N$5)+(O32*تنظیمات!$O$5)+(P32*تنظیمات!$P$5)+(Q32*تنظیمات!$Q$5)+(R32*تنظیمات!$R$5)+(S32*تنظیمات!$S$5)+(T32*تنظیمات!$T$5)+(U32*تنظیمات!$U$5)+(V32*تنظیمات!$V$5)+(W32*تنظیمات!$W$5)+(X32*تنظیمات!$X$5)+(Y32*تنظیمات!$Y$5)+(Z32*تنظیمات!$Z$5)+(AA32*تنظیمات!$AA$5)+(AB32*تنظیمات!$AB$5)+(AC32*تنظیمات!$AC$5)-(AG32*تنظیمات!$D$9),"")</f>
        <v/>
      </c>
      <c r="AI32" s="40" t="str">
        <f ca="1">IFERROR(IF(AH32&lt;'جدول مالیات'!$F$6,0,
IF(AH32&gt;'جدول مالیات'!$C$10,'جدول مالیات'!$I$9+((AH32-'جدول مالیات'!$C$10)*'جدول مالیات'!$J$10/100),
IF(AH32&gt;'جدول مالیات'!$C$9,'جدول مالیات'!$I$8+((AH32-'جدول مالیات'!$C$9)*'جدول مالیات'!$J$9/100),
IF(AH32&gt;'جدول مالیات'!$C$8,'جدول مالیات'!$I$7+((AH32-'جدول مالیات'!$C$8)*'جدول مالیات'!$J$8/100),
IF(AH32&gt;'جدول مالیات'!$C$7,'جدول مالیات'!$I$6+((AH32-'جدول مالیات'!$C$7)*'جدول مالیات'!$J$7/100),
))))),"")</f>
        <v/>
      </c>
      <c r="AJ32" s="40">
        <f t="shared" ca="1" si="1"/>
        <v>0</v>
      </c>
      <c r="AK32" s="86" t="str">
        <f ca="1">IFERROR(AH32+بهمن!AK32,"")</f>
        <v/>
      </c>
      <c r="AL32" s="86" t="str">
        <f ca="1">IFERROR(IF(AK32&lt;'جدول مالیات'!$F$6*$AT$1,0,
IF(AK32&gt;'جدول مالیات'!$C$10*$AT$1,('جدول مالیات'!$I$9*$AT$1)+((AK32-('جدول مالیات'!$C$10*$AT$1))*'جدول مالیات'!$J$10/100),
IF(AK32&gt;'جدول مالیات'!$C$9*$AT$1,('جدول مالیات'!$I$8*$AT$1)+((AK32-('جدول مالیات'!$C$9*$AT$1))*'جدول مالیات'!$J$9/100),
IF(AK32&gt;'جدول مالیات'!$C$8*$AT$1,('جدول مالیات'!$I$7*$AT$1)+((AK32-('جدول مالیات'!$C$8*$AT$1))*'جدول مالیات'!$J$8/100),
IF(AK32&gt;'جدول مالیات'!$C$7*$AT$1,('جدول مالیات'!$I$6*$AT$1)+((AK32-('جدول مالیات'!$C$7*$AT$1))*'جدول مالیات'!$J$7/100),
))))),"")</f>
        <v/>
      </c>
      <c r="AM32" s="86" t="str">
        <f ca="1">بهمن!AL32</f>
        <v/>
      </c>
      <c r="AN32" s="41">
        <f ca="1">IFERROR(IF(تنظیمات!$C$11="سالانه",AJ32,AI32),"")</f>
        <v>0</v>
      </c>
      <c r="AO32" s="31"/>
      <c r="AP32" s="41" t="str">
        <f t="shared" ca="1" si="2"/>
        <v/>
      </c>
      <c r="AQ32" s="42" t="str">
        <f t="shared" ca="1" si="3"/>
        <v/>
      </c>
      <c r="AR32" s="87" t="str">
        <f t="shared" ca="1" si="4"/>
        <v>اسفند</v>
      </c>
      <c r="AS32" s="78"/>
      <c r="AT32" s="78"/>
      <c r="AU32" s="78"/>
    </row>
    <row r="33" spans="1:47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30" t="str">
        <f>IFERROR(VLOOKUP($B33,'لیست پرسنل'!$B$2:$K$101,5,0),"")</f>
        <v/>
      </c>
      <c r="F33" s="30"/>
      <c r="G33" s="30"/>
      <c r="H33" s="31">
        <v>0</v>
      </c>
      <c r="I33" s="31"/>
      <c r="J33" s="31">
        <v>0</v>
      </c>
      <c r="K33" s="6" t="str">
        <f>IFERROR(VLOOKUP($B33,'لیست پرسنل'!$B$2:$K$21,4,0)*F33,"")</f>
        <v/>
      </c>
      <c r="L33" s="6" t="str">
        <f>IFERROR(IF(VLOOKUP($B33,'لیست پرسنل'!$B$2:$K$21,7,0)="بله",F33*تنظیمات!$C$6,0),"")</f>
        <v/>
      </c>
      <c r="M33" s="6" t="str">
        <f>IFERROR(IF(VLOOKUP($B33,'لیست پرسنل'!$B$2:$K$101,8,0)="بله",IF($F33=$AU$1,تنظیمات!$D$3,تنظیمات!$D$3*$F33/$AU$1),0),"")</f>
        <v/>
      </c>
      <c r="N33" s="6" t="str">
        <f>IFERROR(IF(VLOOKUP($B33,'لیست پرسنل'!$B$2:$K$101,9,0)="بله",IF($F33=$AU$1,تنظیمات!$D$4,تنظیمات!$D$4*$F33/$AU$1),0),"")</f>
        <v/>
      </c>
      <c r="O33" s="6" t="str">
        <f ca="1">IFERROR(IF(F33=$AU$1,IF(VLOOKUP($B33,'لیست پرسنل'!$B$2:$K$101,10,0)="بله",تنظیمات!$C$2*3*E33,0),IF(VLOOKUP($B33,'لیست پرسنل'!$B$2:$K$101,8,0)="بله",تنظیمات!$C$2*3*E33,0)*F33/$AU$1),"")</f>
        <v/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1.4*G33,"")</f>
        <v/>
      </c>
      <c r="AA33" s="6" t="str">
        <f ca="1">IFERROR(ROUND(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)*H33/100),0),"")</f>
        <v/>
      </c>
      <c r="AB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/F33)*I33*40/100,"")</f>
        <v/>
      </c>
      <c r="AC33" s="6" t="str">
        <f ca="1">IFERROR((((K33*تنظیمات!$K$7)+(L33*تنظیمات!$L$7)+(M33*تنظیمات!$M$7)+(N33*تنظیمات!$N$7)+(O33*تنظیمات!$O$7)+(P33*تنظیمات!$P$7)+(Q33*تنظیمات!$Q$7)+(R33*تنظیمات!$R$7)+(S33*تنظیمات!$S$7)+(T33*تنظیمات!$T$7)+(U33*تنظیمات!$U$7)+(V33*تنظیمات!$V$7)+(W33*تنظیمات!$W$7)+(X33*تنظیمات!$X$7)+(Y33*تنظیمات!$Y$7))*30/F33)/220*J33*35/100,"")</f>
        <v/>
      </c>
      <c r="AD33" s="6"/>
      <c r="AE33" s="6" t="str">
        <f ca="1">IFERROR((K33*تنظیمات!$K$3)+(L33*تنظیمات!$L$3)+(M33*تنظیمات!$M$3)+(N33*تنظیمات!$N$3)+(O33*تنظیمات!$O$3)+(P33*تنظیمات!$P$3)+(Q33*تنظیمات!$Q$3)+(R33*تنظیمات!$R$3)+(S33*تنظیمات!$S$3)+(T33*تنظیمات!$T$3)+(U33*تنظیمات!$U$3)+(V33*تنظیمات!$V$3)+(W33*تنظیمات!$W$3)+(X33*تنظیمات!$X$3)+(Y33*تنظیمات!$Y$3)+(Z33*تنظیمات!$Z$3)+(AA33*تنظیمات!$AA$3)+(AB33*تنظیمات!$AB$3)+(AC33*تنظیمات!$AC$3),"")</f>
        <v/>
      </c>
      <c r="AF33" s="6" t="str">
        <f ca="1">IFERROR(ROUND(AE33*تنظیمات!$C$7/100,0),"")</f>
        <v/>
      </c>
      <c r="AG33" s="41" t="str">
        <f ca="1">IFERROR(ROUND(AE33*تنظیمات!$C$8/100,0),"")</f>
        <v/>
      </c>
      <c r="AH33" s="40" t="str">
        <f ca="1">IFERROR((K33*تنظیمات!$K$5)+(L33*تنظیمات!$L$5)+(M33*تنظیمات!$M$5)+(N33*تنظیمات!$N$5)+(O33*تنظیمات!$O$5)+(P33*تنظیمات!$P$5)+(Q33*تنظیمات!$Q$5)+(R33*تنظیمات!$R$5)+(S33*تنظیمات!$S$5)+(T33*تنظیمات!$T$5)+(U33*تنظیمات!$U$5)+(V33*تنظیمات!$V$5)+(W33*تنظیمات!$W$5)+(X33*تنظیمات!$X$5)+(Y33*تنظیمات!$Y$5)+(Z33*تنظیمات!$Z$5)+(AA33*تنظیمات!$AA$5)+(AB33*تنظیمات!$AB$5)+(AC33*تنظیمات!$AC$5)-(AG33*تنظیمات!$D$9),"")</f>
        <v/>
      </c>
      <c r="AI33" s="40" t="str">
        <f ca="1">IFERROR(IF(AH33&lt;'جدول مالیات'!$F$6,0,
IF(AH33&gt;'جدول مالیات'!$C$10,'جدول مالیات'!$I$9+((AH33-'جدول مالیات'!$C$10)*'جدول مالیات'!$J$10/100),
IF(AH33&gt;'جدول مالیات'!$C$9,'جدول مالیات'!$I$8+((AH33-'جدول مالیات'!$C$9)*'جدول مالیات'!$J$9/100),
IF(AH33&gt;'جدول مالیات'!$C$8,'جدول مالیات'!$I$7+((AH33-'جدول مالیات'!$C$8)*'جدول مالیات'!$J$8/100),
IF(AH33&gt;'جدول مالیات'!$C$7,'جدول مالیات'!$I$6+((AH33-'جدول مالیات'!$C$7)*'جدول مالیات'!$J$7/100),
))))),"")</f>
        <v/>
      </c>
      <c r="AJ33" s="40">
        <f t="shared" ca="1" si="1"/>
        <v>0</v>
      </c>
      <c r="AK33" s="86" t="str">
        <f ca="1">IFERROR(AH33+بهمن!AK33,"")</f>
        <v/>
      </c>
      <c r="AL33" s="86" t="str">
        <f ca="1">IFERROR(IF(AK33&lt;'جدول مالیات'!$F$6*$AT$1,0,
IF(AK33&gt;'جدول مالیات'!$C$10*$AT$1,('جدول مالیات'!$I$9*$AT$1)+((AK33-('جدول مالیات'!$C$10*$AT$1))*'جدول مالیات'!$J$10/100),
IF(AK33&gt;'جدول مالیات'!$C$9*$AT$1,('جدول مالیات'!$I$8*$AT$1)+((AK33-('جدول مالیات'!$C$9*$AT$1))*'جدول مالیات'!$J$9/100),
IF(AK33&gt;'جدول مالیات'!$C$8*$AT$1,('جدول مالیات'!$I$7*$AT$1)+((AK33-('جدول مالیات'!$C$8*$AT$1))*'جدول مالیات'!$J$8/100),
IF(AK33&gt;'جدول مالیات'!$C$7*$AT$1,('جدول مالیات'!$I$6*$AT$1)+((AK33-('جدول مالیات'!$C$7*$AT$1))*'جدول مالیات'!$J$7/100),
))))),"")</f>
        <v/>
      </c>
      <c r="AM33" s="86" t="str">
        <f ca="1">بهمن!AL33</f>
        <v/>
      </c>
      <c r="AN33" s="41">
        <f ca="1">IFERROR(IF(تنظیمات!$C$11="سالانه",AJ33,AI33),"")</f>
        <v>0</v>
      </c>
      <c r="AO33" s="31"/>
      <c r="AP33" s="41" t="str">
        <f t="shared" ca="1" si="2"/>
        <v/>
      </c>
      <c r="AQ33" s="42" t="str">
        <f t="shared" ca="1" si="3"/>
        <v/>
      </c>
      <c r="AR33" s="87" t="str">
        <f t="shared" ca="1" si="4"/>
        <v>اسفند</v>
      </c>
      <c r="AS33" s="78"/>
      <c r="AT33" s="78"/>
      <c r="AU33" s="78"/>
    </row>
    <row r="34" spans="1:47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30" t="str">
        <f>IFERROR(VLOOKUP($B34,'لیست پرسنل'!$B$2:$K$101,5,0),"")</f>
        <v/>
      </c>
      <c r="F34" s="30"/>
      <c r="G34" s="30"/>
      <c r="H34" s="31">
        <v>0</v>
      </c>
      <c r="I34" s="31"/>
      <c r="J34" s="31">
        <v>0</v>
      </c>
      <c r="K34" s="6" t="str">
        <f>IFERROR(VLOOKUP($B34,'لیست پرسنل'!$B$2:$K$21,4,0)*F34,"")</f>
        <v/>
      </c>
      <c r="L34" s="6" t="str">
        <f>IFERROR(IF(VLOOKUP($B34,'لیست پرسنل'!$B$2:$K$21,7,0)="بله",F34*تنظیمات!$C$6,0),"")</f>
        <v/>
      </c>
      <c r="M34" s="6" t="str">
        <f>IFERROR(IF(VLOOKUP($B34,'لیست پرسنل'!$B$2:$K$101,8,0)="بله",IF($F34=$AU$1,تنظیمات!$D$3,تنظیمات!$D$3*$F34/$AU$1),0),"")</f>
        <v/>
      </c>
      <c r="N34" s="6" t="str">
        <f>IFERROR(IF(VLOOKUP($B34,'لیست پرسنل'!$B$2:$K$101,9,0)="بله",IF($F34=$AU$1,تنظیمات!$D$4,تنظیمات!$D$4*$F34/$AU$1),0),"")</f>
        <v/>
      </c>
      <c r="O34" s="6" t="str">
        <f ca="1">IFERROR(IF(F34=$AU$1,IF(VLOOKUP($B34,'لیست پرسنل'!$B$2:$K$101,10,0)="بله",تنظیمات!$C$2*3*E34,0),IF(VLOOKUP($B34,'لیست پرسنل'!$B$2:$K$101,8,0)="بله",تنظیمات!$C$2*3*E34,0)*F34/$AU$1),"")</f>
        <v/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1.4*G34,"")</f>
        <v/>
      </c>
      <c r="AA34" s="6" t="str">
        <f ca="1">IFERROR(ROUND(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)*H34/100),0),"")</f>
        <v/>
      </c>
      <c r="AB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/F34)*I34*40/100,"")</f>
        <v/>
      </c>
      <c r="AC34" s="6" t="str">
        <f ca="1">IFERROR((((K34*تنظیمات!$K$7)+(L34*تنظیمات!$L$7)+(M34*تنظیمات!$M$7)+(N34*تنظیمات!$N$7)+(O34*تنظیمات!$O$7)+(P34*تنظیمات!$P$7)+(Q34*تنظیمات!$Q$7)+(R34*تنظیمات!$R$7)+(S34*تنظیمات!$S$7)+(T34*تنظیمات!$T$7)+(U34*تنظیمات!$U$7)+(V34*تنظیمات!$V$7)+(W34*تنظیمات!$W$7)+(X34*تنظیمات!$X$7)+(Y34*تنظیمات!$Y$7))*30/F34)/220*J34*35/100,"")</f>
        <v/>
      </c>
      <c r="AD34" s="6"/>
      <c r="AE34" s="6" t="str">
        <f ca="1">IFERROR((K34*تنظیمات!$K$3)+(L34*تنظیمات!$L$3)+(M34*تنظیمات!$M$3)+(N34*تنظیمات!$N$3)+(O34*تنظیمات!$O$3)+(P34*تنظیمات!$P$3)+(Q34*تنظیمات!$Q$3)+(R34*تنظیمات!$R$3)+(S34*تنظیمات!$S$3)+(T34*تنظیمات!$T$3)+(U34*تنظیمات!$U$3)+(V34*تنظیمات!$V$3)+(W34*تنظیمات!$W$3)+(X34*تنظیمات!$X$3)+(Y34*تنظیمات!$Y$3)+(Z34*تنظیمات!$Z$3)+(AA34*تنظیمات!$AA$3)+(AB34*تنظیمات!$AB$3)+(AC34*تنظیمات!$AC$3),"")</f>
        <v/>
      </c>
      <c r="AF34" s="6" t="str">
        <f ca="1">IFERROR(ROUND(AE34*تنظیمات!$C$7/100,0),"")</f>
        <v/>
      </c>
      <c r="AG34" s="41" t="str">
        <f ca="1">IFERROR(ROUND(AE34*تنظیمات!$C$8/100,0),"")</f>
        <v/>
      </c>
      <c r="AH34" s="40" t="str">
        <f ca="1">IFERROR((K34*تنظیمات!$K$5)+(L34*تنظیمات!$L$5)+(M34*تنظیمات!$M$5)+(N34*تنظیمات!$N$5)+(O34*تنظیمات!$O$5)+(P34*تنظیمات!$P$5)+(Q34*تنظیمات!$Q$5)+(R34*تنظیمات!$R$5)+(S34*تنظیمات!$S$5)+(T34*تنظیمات!$T$5)+(U34*تنظیمات!$U$5)+(V34*تنظیمات!$V$5)+(W34*تنظیمات!$W$5)+(X34*تنظیمات!$X$5)+(Y34*تنظیمات!$Y$5)+(Z34*تنظیمات!$Z$5)+(AA34*تنظیمات!$AA$5)+(AB34*تنظیمات!$AB$5)+(AC34*تنظیمات!$AC$5)-(AG34*تنظیمات!$D$9),"")</f>
        <v/>
      </c>
      <c r="AI34" s="40" t="str">
        <f ca="1">IFERROR(IF(AH34&lt;'جدول مالیات'!$F$6,0,
IF(AH34&gt;'جدول مالیات'!$C$10,'جدول مالیات'!$I$9+((AH34-'جدول مالیات'!$C$10)*'جدول مالیات'!$J$10/100),
IF(AH34&gt;'جدول مالیات'!$C$9,'جدول مالیات'!$I$8+((AH34-'جدول مالیات'!$C$9)*'جدول مالیات'!$J$9/100),
IF(AH34&gt;'جدول مالیات'!$C$8,'جدول مالیات'!$I$7+((AH34-'جدول مالیات'!$C$8)*'جدول مالیات'!$J$8/100),
IF(AH34&gt;'جدول مالیات'!$C$7,'جدول مالیات'!$I$6+((AH34-'جدول مالیات'!$C$7)*'جدول مالیات'!$J$7/100),
))))),"")</f>
        <v/>
      </c>
      <c r="AJ34" s="40">
        <f t="shared" ca="1" si="1"/>
        <v>0</v>
      </c>
      <c r="AK34" s="86" t="str">
        <f ca="1">IFERROR(AH34+بهمن!AK34,"")</f>
        <v/>
      </c>
      <c r="AL34" s="86" t="str">
        <f ca="1">IFERROR(IF(AK34&lt;'جدول مالیات'!$F$6*$AT$1,0,
IF(AK34&gt;'جدول مالیات'!$C$10*$AT$1,('جدول مالیات'!$I$9*$AT$1)+((AK34-('جدول مالیات'!$C$10*$AT$1))*'جدول مالیات'!$J$10/100),
IF(AK34&gt;'جدول مالیات'!$C$9*$AT$1,('جدول مالیات'!$I$8*$AT$1)+((AK34-('جدول مالیات'!$C$9*$AT$1))*'جدول مالیات'!$J$9/100),
IF(AK34&gt;'جدول مالیات'!$C$8*$AT$1,('جدول مالیات'!$I$7*$AT$1)+((AK34-('جدول مالیات'!$C$8*$AT$1))*'جدول مالیات'!$J$8/100),
IF(AK34&gt;'جدول مالیات'!$C$7*$AT$1,('جدول مالیات'!$I$6*$AT$1)+((AK34-('جدول مالیات'!$C$7*$AT$1))*'جدول مالیات'!$J$7/100),
))))),"")</f>
        <v/>
      </c>
      <c r="AM34" s="86" t="str">
        <f ca="1">بهمن!AL34</f>
        <v/>
      </c>
      <c r="AN34" s="41">
        <f ca="1">IFERROR(IF(تنظیمات!$C$11="سالانه",AJ34,AI34),"")</f>
        <v>0</v>
      </c>
      <c r="AO34" s="31"/>
      <c r="AP34" s="41" t="str">
        <f t="shared" ca="1" si="2"/>
        <v/>
      </c>
      <c r="AQ34" s="42" t="str">
        <f t="shared" ca="1" si="3"/>
        <v/>
      </c>
      <c r="AR34" s="87" t="str">
        <f t="shared" ca="1" si="4"/>
        <v>اسفند</v>
      </c>
      <c r="AS34" s="78"/>
      <c r="AT34" s="78"/>
      <c r="AU34" s="78"/>
    </row>
    <row r="35" spans="1:47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30" t="str">
        <f>IFERROR(VLOOKUP($B35,'لیست پرسنل'!$B$2:$K$101,5,0),"")</f>
        <v/>
      </c>
      <c r="F35" s="30"/>
      <c r="G35" s="30"/>
      <c r="H35" s="31">
        <v>0</v>
      </c>
      <c r="I35" s="31"/>
      <c r="J35" s="31">
        <v>0</v>
      </c>
      <c r="K35" s="6" t="str">
        <f>IFERROR(VLOOKUP($B35,'لیست پرسنل'!$B$2:$K$21,4,0)*F35,"")</f>
        <v/>
      </c>
      <c r="L35" s="6" t="str">
        <f>IFERROR(IF(VLOOKUP($B35,'لیست پرسنل'!$B$2:$K$21,7,0)="بله",F35*تنظیمات!$C$6,0),"")</f>
        <v/>
      </c>
      <c r="M35" s="6" t="str">
        <f>IFERROR(IF(VLOOKUP($B35,'لیست پرسنل'!$B$2:$K$101,8,0)="بله",IF($F35=$AU$1,تنظیمات!$D$3,تنظیمات!$D$3*$F35/$AU$1),0),"")</f>
        <v/>
      </c>
      <c r="N35" s="6" t="str">
        <f>IFERROR(IF(VLOOKUP($B35,'لیست پرسنل'!$B$2:$K$101,9,0)="بله",IF($F35=$AU$1,تنظیمات!$D$4,تنظیمات!$D$4*$F35/$AU$1),0),"")</f>
        <v/>
      </c>
      <c r="O35" s="6" t="str">
        <f ca="1">IFERROR(IF(F35=$AU$1,IF(VLOOKUP($B35,'لیست پرسنل'!$B$2:$K$101,10,0)="بله",تنظیمات!$C$2*3*E35,0),IF(VLOOKUP($B35,'لیست پرسنل'!$B$2:$K$101,8,0)="بله",تنظیمات!$C$2*3*E35,0)*F35/$AU$1),"")</f>
        <v/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1.4*G35,"")</f>
        <v/>
      </c>
      <c r="AA35" s="6" t="str">
        <f ca="1">IFERROR(ROUND(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)*H35/100),0),"")</f>
        <v/>
      </c>
      <c r="AB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/F35)*I35*40/100,"")</f>
        <v/>
      </c>
      <c r="AC35" s="6" t="str">
        <f ca="1">IFERROR((((K35*تنظیمات!$K$7)+(L35*تنظیمات!$L$7)+(M35*تنظیمات!$M$7)+(N35*تنظیمات!$N$7)+(O35*تنظیمات!$O$7)+(P35*تنظیمات!$P$7)+(Q35*تنظیمات!$Q$7)+(R35*تنظیمات!$R$7)+(S35*تنظیمات!$S$7)+(T35*تنظیمات!$T$7)+(U35*تنظیمات!$U$7)+(V35*تنظیمات!$V$7)+(W35*تنظیمات!$W$7)+(X35*تنظیمات!$X$7)+(Y35*تنظیمات!$Y$7))*30/F35)/220*J35*35/100,"")</f>
        <v/>
      </c>
      <c r="AD35" s="6"/>
      <c r="AE35" s="6" t="str">
        <f ca="1">IFERROR((K35*تنظیمات!$K$3)+(L35*تنظیمات!$L$3)+(M35*تنظیمات!$M$3)+(N35*تنظیمات!$N$3)+(O35*تنظیمات!$O$3)+(P35*تنظیمات!$P$3)+(Q35*تنظیمات!$Q$3)+(R35*تنظیمات!$R$3)+(S35*تنظیمات!$S$3)+(T35*تنظیمات!$T$3)+(U35*تنظیمات!$U$3)+(V35*تنظیمات!$V$3)+(W35*تنظیمات!$W$3)+(X35*تنظیمات!$X$3)+(Y35*تنظیمات!$Y$3)+(Z35*تنظیمات!$Z$3)+(AA35*تنظیمات!$AA$3)+(AB35*تنظیمات!$AB$3)+(AC35*تنظیمات!$AC$3),"")</f>
        <v/>
      </c>
      <c r="AF35" s="6" t="str">
        <f ca="1">IFERROR(ROUND(AE35*تنظیمات!$C$7/100,0),"")</f>
        <v/>
      </c>
      <c r="AG35" s="41" t="str">
        <f ca="1">IFERROR(ROUND(AE35*تنظیمات!$C$8/100,0),"")</f>
        <v/>
      </c>
      <c r="AH35" s="40" t="str">
        <f ca="1">IFERROR((K35*تنظیمات!$K$5)+(L35*تنظیمات!$L$5)+(M35*تنظیمات!$M$5)+(N35*تنظیمات!$N$5)+(O35*تنظیمات!$O$5)+(P35*تنظیمات!$P$5)+(Q35*تنظیمات!$Q$5)+(R35*تنظیمات!$R$5)+(S35*تنظیمات!$S$5)+(T35*تنظیمات!$T$5)+(U35*تنظیمات!$U$5)+(V35*تنظیمات!$V$5)+(W35*تنظیمات!$W$5)+(X35*تنظیمات!$X$5)+(Y35*تنظیمات!$Y$5)+(Z35*تنظیمات!$Z$5)+(AA35*تنظیمات!$AA$5)+(AB35*تنظیمات!$AB$5)+(AC35*تنظیمات!$AC$5)-(AG35*تنظیمات!$D$9),"")</f>
        <v/>
      </c>
      <c r="AI35" s="40" t="str">
        <f ca="1">IFERROR(IF(AH35&lt;'جدول مالیات'!$F$6,0,
IF(AH35&gt;'جدول مالیات'!$C$10,'جدول مالیات'!$I$9+((AH35-'جدول مالیات'!$C$10)*'جدول مالیات'!$J$10/100),
IF(AH35&gt;'جدول مالیات'!$C$9,'جدول مالیات'!$I$8+((AH35-'جدول مالیات'!$C$9)*'جدول مالیات'!$J$9/100),
IF(AH35&gt;'جدول مالیات'!$C$8,'جدول مالیات'!$I$7+((AH35-'جدول مالیات'!$C$8)*'جدول مالیات'!$J$8/100),
IF(AH35&gt;'جدول مالیات'!$C$7,'جدول مالیات'!$I$6+((AH35-'جدول مالیات'!$C$7)*'جدول مالیات'!$J$7/100),
))))),"")</f>
        <v/>
      </c>
      <c r="AJ35" s="40">
        <f t="shared" ca="1" si="1"/>
        <v>0</v>
      </c>
      <c r="AK35" s="86" t="str">
        <f ca="1">IFERROR(AH35+بهمن!AK35,"")</f>
        <v/>
      </c>
      <c r="AL35" s="86" t="str">
        <f ca="1">IFERROR(IF(AK35&lt;'جدول مالیات'!$F$6*$AT$1,0,
IF(AK35&gt;'جدول مالیات'!$C$10*$AT$1,('جدول مالیات'!$I$9*$AT$1)+((AK35-('جدول مالیات'!$C$10*$AT$1))*'جدول مالیات'!$J$10/100),
IF(AK35&gt;'جدول مالیات'!$C$9*$AT$1,('جدول مالیات'!$I$8*$AT$1)+((AK35-('جدول مالیات'!$C$9*$AT$1))*'جدول مالیات'!$J$9/100),
IF(AK35&gt;'جدول مالیات'!$C$8*$AT$1,('جدول مالیات'!$I$7*$AT$1)+((AK35-('جدول مالیات'!$C$8*$AT$1))*'جدول مالیات'!$J$8/100),
IF(AK35&gt;'جدول مالیات'!$C$7*$AT$1,('جدول مالیات'!$I$6*$AT$1)+((AK35-('جدول مالیات'!$C$7*$AT$1))*'جدول مالیات'!$J$7/100),
))))),"")</f>
        <v/>
      </c>
      <c r="AM35" s="86" t="str">
        <f ca="1">بهمن!AL35</f>
        <v/>
      </c>
      <c r="AN35" s="41">
        <f ca="1">IFERROR(IF(تنظیمات!$C$11="سالانه",AJ35,AI35),"")</f>
        <v>0</v>
      </c>
      <c r="AO35" s="31"/>
      <c r="AP35" s="41" t="str">
        <f t="shared" ca="1" si="2"/>
        <v/>
      </c>
      <c r="AQ35" s="42" t="str">
        <f t="shared" ca="1" si="3"/>
        <v/>
      </c>
      <c r="AR35" s="87" t="str">
        <f t="shared" ca="1" si="4"/>
        <v>اسفند</v>
      </c>
      <c r="AS35" s="78"/>
      <c r="AT35" s="78"/>
      <c r="AU35" s="78"/>
    </row>
    <row r="36" spans="1:47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30" t="str">
        <f>IFERROR(VLOOKUP($B36,'لیست پرسنل'!$B$2:$K$101,5,0),"")</f>
        <v/>
      </c>
      <c r="F36" s="30"/>
      <c r="G36" s="30"/>
      <c r="H36" s="31">
        <v>0</v>
      </c>
      <c r="I36" s="31"/>
      <c r="J36" s="31">
        <v>0</v>
      </c>
      <c r="K36" s="6" t="str">
        <f>IFERROR(VLOOKUP($B36,'لیست پرسنل'!$B$2:$K$21,4,0)*F36,"")</f>
        <v/>
      </c>
      <c r="L36" s="6" t="str">
        <f>IFERROR(IF(VLOOKUP($B36,'لیست پرسنل'!$B$2:$K$21,7,0)="بله",F36*تنظیمات!$C$6,0),"")</f>
        <v/>
      </c>
      <c r="M36" s="6" t="str">
        <f>IFERROR(IF(VLOOKUP($B36,'لیست پرسنل'!$B$2:$K$101,8,0)="بله",IF($F36=$AU$1,تنظیمات!$D$3,تنظیمات!$D$3*$F36/$AU$1),0),"")</f>
        <v/>
      </c>
      <c r="N36" s="6" t="str">
        <f>IFERROR(IF(VLOOKUP($B36,'لیست پرسنل'!$B$2:$K$101,9,0)="بله",IF($F36=$AU$1,تنظیمات!$D$4,تنظیمات!$D$4*$F36/$AU$1),0),"")</f>
        <v/>
      </c>
      <c r="O36" s="6" t="str">
        <f ca="1">IFERROR(IF(F36=$AU$1,IF(VLOOKUP($B36,'لیست پرسنل'!$B$2:$K$101,10,0)="بله",تنظیمات!$C$2*3*E36,0),IF(VLOOKUP($B36,'لیست پرسنل'!$B$2:$K$101,8,0)="بله",تنظیمات!$C$2*3*E36,0)*F36/$AU$1),"")</f>
        <v/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1.4*G36,"")</f>
        <v/>
      </c>
      <c r="AA36" s="6" t="str">
        <f ca="1">IFERROR(ROUND(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)*H36/100),0),"")</f>
        <v/>
      </c>
      <c r="AB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/F36)*I36*40/100,"")</f>
        <v/>
      </c>
      <c r="AC36" s="6" t="str">
        <f ca="1">IFERROR((((K36*تنظیمات!$K$7)+(L36*تنظیمات!$L$7)+(M36*تنظیمات!$M$7)+(N36*تنظیمات!$N$7)+(O36*تنظیمات!$O$7)+(P36*تنظیمات!$P$7)+(Q36*تنظیمات!$Q$7)+(R36*تنظیمات!$R$7)+(S36*تنظیمات!$S$7)+(T36*تنظیمات!$T$7)+(U36*تنظیمات!$U$7)+(V36*تنظیمات!$V$7)+(W36*تنظیمات!$W$7)+(X36*تنظیمات!$X$7)+(Y36*تنظیمات!$Y$7))*30/F36)/220*J36*35/100,"")</f>
        <v/>
      </c>
      <c r="AD36" s="6"/>
      <c r="AE36" s="6" t="str">
        <f ca="1">IFERROR((K36*تنظیمات!$K$3)+(L36*تنظیمات!$L$3)+(M36*تنظیمات!$M$3)+(N36*تنظیمات!$N$3)+(O36*تنظیمات!$O$3)+(P36*تنظیمات!$P$3)+(Q36*تنظیمات!$Q$3)+(R36*تنظیمات!$R$3)+(S36*تنظیمات!$S$3)+(T36*تنظیمات!$T$3)+(U36*تنظیمات!$U$3)+(V36*تنظیمات!$V$3)+(W36*تنظیمات!$W$3)+(X36*تنظیمات!$X$3)+(Y36*تنظیمات!$Y$3)+(Z36*تنظیمات!$Z$3)+(AA36*تنظیمات!$AA$3)+(AB36*تنظیمات!$AB$3)+(AC36*تنظیمات!$AC$3),"")</f>
        <v/>
      </c>
      <c r="AF36" s="6" t="str">
        <f ca="1">IFERROR(ROUND(AE36*تنظیمات!$C$7/100,0),"")</f>
        <v/>
      </c>
      <c r="AG36" s="41" t="str">
        <f ca="1">IFERROR(ROUND(AE36*تنظیمات!$C$8/100,0),"")</f>
        <v/>
      </c>
      <c r="AH36" s="40" t="str">
        <f ca="1">IFERROR((K36*تنظیمات!$K$5)+(L36*تنظیمات!$L$5)+(M36*تنظیمات!$M$5)+(N36*تنظیمات!$N$5)+(O36*تنظیمات!$O$5)+(P36*تنظیمات!$P$5)+(Q36*تنظیمات!$Q$5)+(R36*تنظیمات!$R$5)+(S36*تنظیمات!$S$5)+(T36*تنظیمات!$T$5)+(U36*تنظیمات!$U$5)+(V36*تنظیمات!$V$5)+(W36*تنظیمات!$W$5)+(X36*تنظیمات!$X$5)+(Y36*تنظیمات!$Y$5)+(Z36*تنظیمات!$Z$5)+(AA36*تنظیمات!$AA$5)+(AB36*تنظیمات!$AB$5)+(AC36*تنظیمات!$AC$5)-(AG36*تنظیمات!$D$9),"")</f>
        <v/>
      </c>
      <c r="AI36" s="40" t="str">
        <f ca="1">IFERROR(IF(AH36&lt;'جدول مالیات'!$F$6,0,
IF(AH36&gt;'جدول مالیات'!$C$10,'جدول مالیات'!$I$9+((AH36-'جدول مالیات'!$C$10)*'جدول مالیات'!$J$10/100),
IF(AH36&gt;'جدول مالیات'!$C$9,'جدول مالیات'!$I$8+((AH36-'جدول مالیات'!$C$9)*'جدول مالیات'!$J$9/100),
IF(AH36&gt;'جدول مالیات'!$C$8,'جدول مالیات'!$I$7+((AH36-'جدول مالیات'!$C$8)*'جدول مالیات'!$J$8/100),
IF(AH36&gt;'جدول مالیات'!$C$7,'جدول مالیات'!$I$6+((AH36-'جدول مالیات'!$C$7)*'جدول مالیات'!$J$7/100),
))))),"")</f>
        <v/>
      </c>
      <c r="AJ36" s="40">
        <f t="shared" ca="1" si="1"/>
        <v>0</v>
      </c>
      <c r="AK36" s="86" t="str">
        <f ca="1">IFERROR(AH36+بهمن!AK36,"")</f>
        <v/>
      </c>
      <c r="AL36" s="86" t="str">
        <f ca="1">IFERROR(IF(AK36&lt;'جدول مالیات'!$F$6*$AT$1,0,
IF(AK36&gt;'جدول مالیات'!$C$10*$AT$1,('جدول مالیات'!$I$9*$AT$1)+((AK36-('جدول مالیات'!$C$10*$AT$1))*'جدول مالیات'!$J$10/100),
IF(AK36&gt;'جدول مالیات'!$C$9*$AT$1,('جدول مالیات'!$I$8*$AT$1)+((AK36-('جدول مالیات'!$C$9*$AT$1))*'جدول مالیات'!$J$9/100),
IF(AK36&gt;'جدول مالیات'!$C$8*$AT$1,('جدول مالیات'!$I$7*$AT$1)+((AK36-('جدول مالیات'!$C$8*$AT$1))*'جدول مالیات'!$J$8/100),
IF(AK36&gt;'جدول مالیات'!$C$7*$AT$1,('جدول مالیات'!$I$6*$AT$1)+((AK36-('جدول مالیات'!$C$7*$AT$1))*'جدول مالیات'!$J$7/100),
))))),"")</f>
        <v/>
      </c>
      <c r="AM36" s="86" t="str">
        <f ca="1">بهمن!AL36</f>
        <v/>
      </c>
      <c r="AN36" s="41">
        <f ca="1">IFERROR(IF(تنظیمات!$C$11="سالانه",AJ36,AI36),"")</f>
        <v>0</v>
      </c>
      <c r="AO36" s="31"/>
      <c r="AP36" s="41" t="str">
        <f t="shared" ca="1" si="2"/>
        <v/>
      </c>
      <c r="AQ36" s="42" t="str">
        <f t="shared" ca="1" si="3"/>
        <v/>
      </c>
      <c r="AR36" s="87" t="str">
        <f t="shared" ca="1" si="4"/>
        <v>اسفند</v>
      </c>
      <c r="AS36" s="78"/>
      <c r="AT36" s="78"/>
      <c r="AU36" s="78"/>
    </row>
    <row r="37" spans="1:47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30" t="str">
        <f>IFERROR(VLOOKUP($B37,'لیست پرسنل'!$B$2:$K$101,5,0),"")</f>
        <v/>
      </c>
      <c r="F37" s="30"/>
      <c r="G37" s="30"/>
      <c r="H37" s="31">
        <v>0</v>
      </c>
      <c r="I37" s="31"/>
      <c r="J37" s="31">
        <v>0</v>
      </c>
      <c r="K37" s="6" t="str">
        <f>IFERROR(VLOOKUP($B37,'لیست پرسنل'!$B$2:$K$21,4,0)*F37,"")</f>
        <v/>
      </c>
      <c r="L37" s="6" t="str">
        <f>IFERROR(IF(VLOOKUP($B37,'لیست پرسنل'!$B$2:$K$21,7,0)="بله",F37*تنظیمات!$C$6,0),"")</f>
        <v/>
      </c>
      <c r="M37" s="6" t="str">
        <f>IFERROR(IF(VLOOKUP($B37,'لیست پرسنل'!$B$2:$K$101,8,0)="بله",IF($F37=$AU$1,تنظیمات!$D$3,تنظیمات!$D$3*$F37/$AU$1),0),"")</f>
        <v/>
      </c>
      <c r="N37" s="6" t="str">
        <f>IFERROR(IF(VLOOKUP($B37,'لیست پرسنل'!$B$2:$K$101,9,0)="بله",IF($F37=$AU$1,تنظیمات!$D$4,تنظیمات!$D$4*$F37/$AU$1),0),"")</f>
        <v/>
      </c>
      <c r="O37" s="6" t="str">
        <f ca="1">IFERROR(IF(F37=$AU$1,IF(VLOOKUP($B37,'لیست پرسنل'!$B$2:$K$101,10,0)="بله",تنظیمات!$C$2*3*E37,0),IF(VLOOKUP($B37,'لیست پرسنل'!$B$2:$K$101,8,0)="بله",تنظیمات!$C$2*3*E37,0)*F37/$AU$1),"")</f>
        <v/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1.4*G37,"")</f>
        <v/>
      </c>
      <c r="AA37" s="6" t="str">
        <f ca="1">IFERROR(ROUND(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)*H37/100),0),"")</f>
        <v/>
      </c>
      <c r="AB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/F37)*I37*40/100,"")</f>
        <v/>
      </c>
      <c r="AC37" s="6" t="str">
        <f ca="1">IFERROR((((K37*تنظیمات!$K$7)+(L37*تنظیمات!$L$7)+(M37*تنظیمات!$M$7)+(N37*تنظیمات!$N$7)+(O37*تنظیمات!$O$7)+(P37*تنظیمات!$P$7)+(Q37*تنظیمات!$Q$7)+(R37*تنظیمات!$R$7)+(S37*تنظیمات!$S$7)+(T37*تنظیمات!$T$7)+(U37*تنظیمات!$U$7)+(V37*تنظیمات!$V$7)+(W37*تنظیمات!$W$7)+(X37*تنظیمات!$X$7)+(Y37*تنظیمات!$Y$7))*30/F37)/220*J37*35/100,"")</f>
        <v/>
      </c>
      <c r="AD37" s="6"/>
      <c r="AE37" s="6" t="str">
        <f ca="1">IFERROR((K37*تنظیمات!$K$3)+(L37*تنظیمات!$L$3)+(M37*تنظیمات!$M$3)+(N37*تنظیمات!$N$3)+(O37*تنظیمات!$O$3)+(P37*تنظیمات!$P$3)+(Q37*تنظیمات!$Q$3)+(R37*تنظیمات!$R$3)+(S37*تنظیمات!$S$3)+(T37*تنظیمات!$T$3)+(U37*تنظیمات!$U$3)+(V37*تنظیمات!$V$3)+(W37*تنظیمات!$W$3)+(X37*تنظیمات!$X$3)+(Y37*تنظیمات!$Y$3)+(Z37*تنظیمات!$Z$3)+(AA37*تنظیمات!$AA$3)+(AB37*تنظیمات!$AB$3)+(AC37*تنظیمات!$AC$3),"")</f>
        <v/>
      </c>
      <c r="AF37" s="6" t="str">
        <f ca="1">IFERROR(ROUND(AE37*تنظیمات!$C$7/100,0),"")</f>
        <v/>
      </c>
      <c r="AG37" s="41" t="str">
        <f ca="1">IFERROR(ROUND(AE37*تنظیمات!$C$8/100,0),"")</f>
        <v/>
      </c>
      <c r="AH37" s="40" t="str">
        <f ca="1">IFERROR((K37*تنظیمات!$K$5)+(L37*تنظیمات!$L$5)+(M37*تنظیمات!$M$5)+(N37*تنظیمات!$N$5)+(O37*تنظیمات!$O$5)+(P37*تنظیمات!$P$5)+(Q37*تنظیمات!$Q$5)+(R37*تنظیمات!$R$5)+(S37*تنظیمات!$S$5)+(T37*تنظیمات!$T$5)+(U37*تنظیمات!$U$5)+(V37*تنظیمات!$V$5)+(W37*تنظیمات!$W$5)+(X37*تنظیمات!$X$5)+(Y37*تنظیمات!$Y$5)+(Z37*تنظیمات!$Z$5)+(AA37*تنظیمات!$AA$5)+(AB37*تنظیمات!$AB$5)+(AC37*تنظیمات!$AC$5)-(AG37*تنظیمات!$D$9),"")</f>
        <v/>
      </c>
      <c r="AI37" s="40" t="str">
        <f ca="1">IFERROR(IF(AH37&lt;'جدول مالیات'!$F$6,0,
IF(AH37&gt;'جدول مالیات'!$C$10,'جدول مالیات'!$I$9+((AH37-'جدول مالیات'!$C$10)*'جدول مالیات'!$J$10/100),
IF(AH37&gt;'جدول مالیات'!$C$9,'جدول مالیات'!$I$8+((AH37-'جدول مالیات'!$C$9)*'جدول مالیات'!$J$9/100),
IF(AH37&gt;'جدول مالیات'!$C$8,'جدول مالیات'!$I$7+((AH37-'جدول مالیات'!$C$8)*'جدول مالیات'!$J$8/100),
IF(AH37&gt;'جدول مالیات'!$C$7,'جدول مالیات'!$I$6+((AH37-'جدول مالیات'!$C$7)*'جدول مالیات'!$J$7/100),
))))),"")</f>
        <v/>
      </c>
      <c r="AJ37" s="40">
        <f t="shared" ca="1" si="1"/>
        <v>0</v>
      </c>
      <c r="AK37" s="86" t="str">
        <f ca="1">IFERROR(AH37+بهمن!AK37,"")</f>
        <v/>
      </c>
      <c r="AL37" s="86" t="str">
        <f ca="1">IFERROR(IF(AK37&lt;'جدول مالیات'!$F$6*$AT$1,0,
IF(AK37&gt;'جدول مالیات'!$C$10*$AT$1,('جدول مالیات'!$I$9*$AT$1)+((AK37-('جدول مالیات'!$C$10*$AT$1))*'جدول مالیات'!$J$10/100),
IF(AK37&gt;'جدول مالیات'!$C$9*$AT$1,('جدول مالیات'!$I$8*$AT$1)+((AK37-('جدول مالیات'!$C$9*$AT$1))*'جدول مالیات'!$J$9/100),
IF(AK37&gt;'جدول مالیات'!$C$8*$AT$1,('جدول مالیات'!$I$7*$AT$1)+((AK37-('جدول مالیات'!$C$8*$AT$1))*'جدول مالیات'!$J$8/100),
IF(AK37&gt;'جدول مالیات'!$C$7*$AT$1,('جدول مالیات'!$I$6*$AT$1)+((AK37-('جدول مالیات'!$C$7*$AT$1))*'جدول مالیات'!$J$7/100),
))))),"")</f>
        <v/>
      </c>
      <c r="AM37" s="86" t="str">
        <f ca="1">بهمن!AL37</f>
        <v/>
      </c>
      <c r="AN37" s="41">
        <f ca="1">IFERROR(IF(تنظیمات!$C$11="سالانه",AJ37,AI37),"")</f>
        <v>0</v>
      </c>
      <c r="AO37" s="31"/>
      <c r="AP37" s="41" t="str">
        <f t="shared" ca="1" si="2"/>
        <v/>
      </c>
      <c r="AQ37" s="42" t="str">
        <f t="shared" ca="1" si="3"/>
        <v/>
      </c>
      <c r="AR37" s="87" t="str">
        <f t="shared" ca="1" si="4"/>
        <v>اسفند</v>
      </c>
      <c r="AS37" s="78"/>
      <c r="AT37" s="78"/>
      <c r="AU37" s="78"/>
    </row>
    <row r="38" spans="1:47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30" t="str">
        <f>IFERROR(VLOOKUP($B38,'لیست پرسنل'!$B$2:$K$101,5,0),"")</f>
        <v/>
      </c>
      <c r="F38" s="30"/>
      <c r="G38" s="30"/>
      <c r="H38" s="31">
        <v>0</v>
      </c>
      <c r="I38" s="31"/>
      <c r="J38" s="31">
        <v>0</v>
      </c>
      <c r="K38" s="6" t="str">
        <f>IFERROR(VLOOKUP($B38,'لیست پرسنل'!$B$2:$K$21,4,0)*F38,"")</f>
        <v/>
      </c>
      <c r="L38" s="6" t="str">
        <f>IFERROR(IF(VLOOKUP($B38,'لیست پرسنل'!$B$2:$K$21,7,0)="بله",F38*تنظیمات!$C$6,0),"")</f>
        <v/>
      </c>
      <c r="M38" s="6" t="str">
        <f>IFERROR(IF(VLOOKUP($B38,'لیست پرسنل'!$B$2:$K$101,8,0)="بله",IF($F38=$AU$1,تنظیمات!$D$3,تنظیمات!$D$3*$F38/$AU$1),0),"")</f>
        <v/>
      </c>
      <c r="N38" s="6" t="str">
        <f>IFERROR(IF(VLOOKUP($B38,'لیست پرسنل'!$B$2:$K$101,9,0)="بله",IF($F38=$AU$1,تنظیمات!$D$4,تنظیمات!$D$4*$F38/$AU$1),0),"")</f>
        <v/>
      </c>
      <c r="O38" s="6" t="str">
        <f ca="1">IFERROR(IF(F38=$AU$1,IF(VLOOKUP($B38,'لیست پرسنل'!$B$2:$K$101,10,0)="بله",تنظیمات!$C$2*3*E38,0),IF(VLOOKUP($B38,'لیست پرسنل'!$B$2:$K$101,8,0)="بله",تنظیمات!$C$2*3*E38,0)*F38/$AU$1),"")</f>
        <v/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1.4*G38,"")</f>
        <v/>
      </c>
      <c r="AA38" s="6" t="str">
        <f ca="1">IFERROR(ROUND(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)*H38/100),0),"")</f>
        <v/>
      </c>
      <c r="AB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/F38)*I38*40/100,"")</f>
        <v/>
      </c>
      <c r="AC38" s="6" t="str">
        <f ca="1">IFERROR((((K38*تنظیمات!$K$7)+(L38*تنظیمات!$L$7)+(M38*تنظیمات!$M$7)+(N38*تنظیمات!$N$7)+(O38*تنظیمات!$O$7)+(P38*تنظیمات!$P$7)+(Q38*تنظیمات!$Q$7)+(R38*تنظیمات!$R$7)+(S38*تنظیمات!$S$7)+(T38*تنظیمات!$T$7)+(U38*تنظیمات!$U$7)+(V38*تنظیمات!$V$7)+(W38*تنظیمات!$W$7)+(X38*تنظیمات!$X$7)+(Y38*تنظیمات!$Y$7))*30/F38)/220*J38*35/100,"")</f>
        <v/>
      </c>
      <c r="AD38" s="6"/>
      <c r="AE38" s="6" t="str">
        <f ca="1">IFERROR((K38*تنظیمات!$K$3)+(L38*تنظیمات!$L$3)+(M38*تنظیمات!$M$3)+(N38*تنظیمات!$N$3)+(O38*تنظیمات!$O$3)+(P38*تنظیمات!$P$3)+(Q38*تنظیمات!$Q$3)+(R38*تنظیمات!$R$3)+(S38*تنظیمات!$S$3)+(T38*تنظیمات!$T$3)+(U38*تنظیمات!$U$3)+(V38*تنظیمات!$V$3)+(W38*تنظیمات!$W$3)+(X38*تنظیمات!$X$3)+(Y38*تنظیمات!$Y$3)+(Z38*تنظیمات!$Z$3)+(AA38*تنظیمات!$AA$3)+(AB38*تنظیمات!$AB$3)+(AC38*تنظیمات!$AC$3),"")</f>
        <v/>
      </c>
      <c r="AF38" s="6" t="str">
        <f ca="1">IFERROR(ROUND(AE38*تنظیمات!$C$7/100,0),"")</f>
        <v/>
      </c>
      <c r="AG38" s="41" t="str">
        <f ca="1">IFERROR(ROUND(AE38*تنظیمات!$C$8/100,0),"")</f>
        <v/>
      </c>
      <c r="AH38" s="40" t="str">
        <f ca="1">IFERROR((K38*تنظیمات!$K$5)+(L38*تنظیمات!$L$5)+(M38*تنظیمات!$M$5)+(N38*تنظیمات!$N$5)+(O38*تنظیمات!$O$5)+(P38*تنظیمات!$P$5)+(Q38*تنظیمات!$Q$5)+(R38*تنظیمات!$R$5)+(S38*تنظیمات!$S$5)+(T38*تنظیمات!$T$5)+(U38*تنظیمات!$U$5)+(V38*تنظیمات!$V$5)+(W38*تنظیمات!$W$5)+(X38*تنظیمات!$X$5)+(Y38*تنظیمات!$Y$5)+(Z38*تنظیمات!$Z$5)+(AA38*تنظیمات!$AA$5)+(AB38*تنظیمات!$AB$5)+(AC38*تنظیمات!$AC$5)-(AG38*تنظیمات!$D$9),"")</f>
        <v/>
      </c>
      <c r="AI38" s="40" t="str">
        <f ca="1">IFERROR(IF(AH38&lt;'جدول مالیات'!$F$6,0,
IF(AH38&gt;'جدول مالیات'!$C$10,'جدول مالیات'!$I$9+((AH38-'جدول مالیات'!$C$10)*'جدول مالیات'!$J$10/100),
IF(AH38&gt;'جدول مالیات'!$C$9,'جدول مالیات'!$I$8+((AH38-'جدول مالیات'!$C$9)*'جدول مالیات'!$J$9/100),
IF(AH38&gt;'جدول مالیات'!$C$8,'جدول مالیات'!$I$7+((AH38-'جدول مالیات'!$C$8)*'جدول مالیات'!$J$8/100),
IF(AH38&gt;'جدول مالیات'!$C$7,'جدول مالیات'!$I$6+((AH38-'جدول مالیات'!$C$7)*'جدول مالیات'!$J$7/100),
))))),"")</f>
        <v/>
      </c>
      <c r="AJ38" s="40">
        <f t="shared" ca="1" si="1"/>
        <v>0</v>
      </c>
      <c r="AK38" s="86" t="str">
        <f ca="1">IFERROR(AH38+بهمن!AK38,"")</f>
        <v/>
      </c>
      <c r="AL38" s="86" t="str">
        <f ca="1">IFERROR(IF(AK38&lt;'جدول مالیات'!$F$6*$AT$1,0,
IF(AK38&gt;'جدول مالیات'!$C$10*$AT$1,('جدول مالیات'!$I$9*$AT$1)+((AK38-('جدول مالیات'!$C$10*$AT$1))*'جدول مالیات'!$J$10/100),
IF(AK38&gt;'جدول مالیات'!$C$9*$AT$1,('جدول مالیات'!$I$8*$AT$1)+((AK38-('جدول مالیات'!$C$9*$AT$1))*'جدول مالیات'!$J$9/100),
IF(AK38&gt;'جدول مالیات'!$C$8*$AT$1,('جدول مالیات'!$I$7*$AT$1)+((AK38-('جدول مالیات'!$C$8*$AT$1))*'جدول مالیات'!$J$8/100),
IF(AK38&gt;'جدول مالیات'!$C$7*$AT$1,('جدول مالیات'!$I$6*$AT$1)+((AK38-('جدول مالیات'!$C$7*$AT$1))*'جدول مالیات'!$J$7/100),
))))),"")</f>
        <v/>
      </c>
      <c r="AM38" s="86" t="str">
        <f ca="1">بهمن!AL38</f>
        <v/>
      </c>
      <c r="AN38" s="41">
        <f ca="1">IFERROR(IF(تنظیمات!$C$11="سالانه",AJ38,AI38),"")</f>
        <v>0</v>
      </c>
      <c r="AO38" s="31"/>
      <c r="AP38" s="41" t="str">
        <f t="shared" ca="1" si="2"/>
        <v/>
      </c>
      <c r="AQ38" s="42" t="str">
        <f t="shared" ca="1" si="3"/>
        <v/>
      </c>
      <c r="AR38" s="87" t="str">
        <f t="shared" ca="1" si="4"/>
        <v>اسفند</v>
      </c>
      <c r="AS38" s="78"/>
      <c r="AT38" s="78"/>
      <c r="AU38" s="78"/>
    </row>
    <row r="39" spans="1:47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30" t="str">
        <f>IFERROR(VLOOKUP($B39,'لیست پرسنل'!$B$2:$K$101,5,0),"")</f>
        <v/>
      </c>
      <c r="F39" s="30"/>
      <c r="G39" s="30"/>
      <c r="H39" s="31">
        <v>0</v>
      </c>
      <c r="I39" s="31"/>
      <c r="J39" s="31">
        <v>0</v>
      </c>
      <c r="K39" s="6" t="str">
        <f>IFERROR(VLOOKUP($B39,'لیست پرسنل'!$B$2:$K$21,4,0)*F39,"")</f>
        <v/>
      </c>
      <c r="L39" s="6" t="str">
        <f>IFERROR(IF(VLOOKUP($B39,'لیست پرسنل'!$B$2:$K$21,7,0)="بله",F39*تنظیمات!$C$6,0),"")</f>
        <v/>
      </c>
      <c r="M39" s="6" t="str">
        <f>IFERROR(IF(VLOOKUP($B39,'لیست پرسنل'!$B$2:$K$101,8,0)="بله",IF($F39=$AU$1,تنظیمات!$D$3,تنظیمات!$D$3*$F39/$AU$1),0),"")</f>
        <v/>
      </c>
      <c r="N39" s="6" t="str">
        <f>IFERROR(IF(VLOOKUP($B39,'لیست پرسنل'!$B$2:$K$101,9,0)="بله",IF($F39=$AU$1,تنظیمات!$D$4,تنظیمات!$D$4*$F39/$AU$1),0),"")</f>
        <v/>
      </c>
      <c r="O39" s="6" t="str">
        <f ca="1">IFERROR(IF(F39=$AU$1,IF(VLOOKUP($B39,'لیست پرسنل'!$B$2:$K$101,10,0)="بله",تنظیمات!$C$2*3*E39,0),IF(VLOOKUP($B39,'لیست پرسنل'!$B$2:$K$101,8,0)="بله",تنظیمات!$C$2*3*E39,0)*F39/$AU$1),"")</f>
        <v/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1.4*G39,"")</f>
        <v/>
      </c>
      <c r="AA39" s="6" t="str">
        <f ca="1">IFERROR(ROUND(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)*H39/100),0),"")</f>
        <v/>
      </c>
      <c r="AB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/F39)*I39*40/100,"")</f>
        <v/>
      </c>
      <c r="AC39" s="6" t="str">
        <f ca="1">IFERROR((((K39*تنظیمات!$K$7)+(L39*تنظیمات!$L$7)+(M39*تنظیمات!$M$7)+(N39*تنظیمات!$N$7)+(O39*تنظیمات!$O$7)+(P39*تنظیمات!$P$7)+(Q39*تنظیمات!$Q$7)+(R39*تنظیمات!$R$7)+(S39*تنظیمات!$S$7)+(T39*تنظیمات!$T$7)+(U39*تنظیمات!$U$7)+(V39*تنظیمات!$V$7)+(W39*تنظیمات!$W$7)+(X39*تنظیمات!$X$7)+(Y39*تنظیمات!$Y$7))*30/F39)/220*J39*35/100,"")</f>
        <v/>
      </c>
      <c r="AD39" s="6"/>
      <c r="AE39" s="6" t="str">
        <f ca="1">IFERROR((K39*تنظیمات!$K$3)+(L39*تنظیمات!$L$3)+(M39*تنظیمات!$M$3)+(N39*تنظیمات!$N$3)+(O39*تنظیمات!$O$3)+(P39*تنظیمات!$P$3)+(Q39*تنظیمات!$Q$3)+(R39*تنظیمات!$R$3)+(S39*تنظیمات!$S$3)+(T39*تنظیمات!$T$3)+(U39*تنظیمات!$U$3)+(V39*تنظیمات!$V$3)+(W39*تنظیمات!$W$3)+(X39*تنظیمات!$X$3)+(Y39*تنظیمات!$Y$3)+(Z39*تنظیمات!$Z$3)+(AA39*تنظیمات!$AA$3)+(AB39*تنظیمات!$AB$3)+(AC39*تنظیمات!$AC$3),"")</f>
        <v/>
      </c>
      <c r="AF39" s="6" t="str">
        <f ca="1">IFERROR(ROUND(AE39*تنظیمات!$C$7/100,0),"")</f>
        <v/>
      </c>
      <c r="AG39" s="41" t="str">
        <f ca="1">IFERROR(ROUND(AE39*تنظیمات!$C$8/100,0),"")</f>
        <v/>
      </c>
      <c r="AH39" s="40" t="str">
        <f ca="1">IFERROR((K39*تنظیمات!$K$5)+(L39*تنظیمات!$L$5)+(M39*تنظیمات!$M$5)+(N39*تنظیمات!$N$5)+(O39*تنظیمات!$O$5)+(P39*تنظیمات!$P$5)+(Q39*تنظیمات!$Q$5)+(R39*تنظیمات!$R$5)+(S39*تنظیمات!$S$5)+(T39*تنظیمات!$T$5)+(U39*تنظیمات!$U$5)+(V39*تنظیمات!$V$5)+(W39*تنظیمات!$W$5)+(X39*تنظیمات!$X$5)+(Y39*تنظیمات!$Y$5)+(Z39*تنظیمات!$Z$5)+(AA39*تنظیمات!$AA$5)+(AB39*تنظیمات!$AB$5)+(AC39*تنظیمات!$AC$5)-(AG39*تنظیمات!$D$9),"")</f>
        <v/>
      </c>
      <c r="AI39" s="40" t="str">
        <f ca="1">IFERROR(IF(AH39&lt;'جدول مالیات'!$F$6,0,
IF(AH39&gt;'جدول مالیات'!$C$10,'جدول مالیات'!$I$9+((AH39-'جدول مالیات'!$C$10)*'جدول مالیات'!$J$10/100),
IF(AH39&gt;'جدول مالیات'!$C$9,'جدول مالیات'!$I$8+((AH39-'جدول مالیات'!$C$9)*'جدول مالیات'!$J$9/100),
IF(AH39&gt;'جدول مالیات'!$C$8,'جدول مالیات'!$I$7+((AH39-'جدول مالیات'!$C$8)*'جدول مالیات'!$J$8/100),
IF(AH39&gt;'جدول مالیات'!$C$7,'جدول مالیات'!$I$6+((AH39-'جدول مالیات'!$C$7)*'جدول مالیات'!$J$7/100),
))))),"")</f>
        <v/>
      </c>
      <c r="AJ39" s="40">
        <f t="shared" ca="1" si="1"/>
        <v>0</v>
      </c>
      <c r="AK39" s="86" t="str">
        <f ca="1">IFERROR(AH39+بهمن!AK39,"")</f>
        <v/>
      </c>
      <c r="AL39" s="86" t="str">
        <f ca="1">IFERROR(IF(AK39&lt;'جدول مالیات'!$F$6*$AT$1,0,
IF(AK39&gt;'جدول مالیات'!$C$10*$AT$1,('جدول مالیات'!$I$9*$AT$1)+((AK39-('جدول مالیات'!$C$10*$AT$1))*'جدول مالیات'!$J$10/100),
IF(AK39&gt;'جدول مالیات'!$C$9*$AT$1,('جدول مالیات'!$I$8*$AT$1)+((AK39-('جدول مالیات'!$C$9*$AT$1))*'جدول مالیات'!$J$9/100),
IF(AK39&gt;'جدول مالیات'!$C$8*$AT$1,('جدول مالیات'!$I$7*$AT$1)+((AK39-('جدول مالیات'!$C$8*$AT$1))*'جدول مالیات'!$J$8/100),
IF(AK39&gt;'جدول مالیات'!$C$7*$AT$1,('جدول مالیات'!$I$6*$AT$1)+((AK39-('جدول مالیات'!$C$7*$AT$1))*'جدول مالیات'!$J$7/100),
))))),"")</f>
        <v/>
      </c>
      <c r="AM39" s="86" t="str">
        <f ca="1">بهمن!AL39</f>
        <v/>
      </c>
      <c r="AN39" s="41">
        <f ca="1">IFERROR(IF(تنظیمات!$C$11="سالانه",AJ39,AI39),"")</f>
        <v>0</v>
      </c>
      <c r="AO39" s="31"/>
      <c r="AP39" s="41" t="str">
        <f t="shared" ca="1" si="2"/>
        <v/>
      </c>
      <c r="AQ39" s="42" t="str">
        <f t="shared" ca="1" si="3"/>
        <v/>
      </c>
      <c r="AR39" s="87" t="str">
        <f t="shared" ca="1" si="4"/>
        <v>اسفند</v>
      </c>
      <c r="AS39" s="78"/>
      <c r="AT39" s="78"/>
      <c r="AU39" s="78"/>
    </row>
    <row r="40" spans="1:47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30" t="str">
        <f>IFERROR(VLOOKUP($B40,'لیست پرسنل'!$B$2:$K$101,5,0),"")</f>
        <v/>
      </c>
      <c r="F40" s="30"/>
      <c r="G40" s="30"/>
      <c r="H40" s="31">
        <v>0</v>
      </c>
      <c r="I40" s="31"/>
      <c r="J40" s="31">
        <v>0</v>
      </c>
      <c r="K40" s="6" t="str">
        <f>IFERROR(VLOOKUP($B40,'لیست پرسنل'!$B$2:$K$21,4,0)*F40,"")</f>
        <v/>
      </c>
      <c r="L40" s="6" t="str">
        <f>IFERROR(IF(VLOOKUP($B40,'لیست پرسنل'!$B$2:$K$21,7,0)="بله",F40*تنظیمات!$C$6,0),"")</f>
        <v/>
      </c>
      <c r="M40" s="6" t="str">
        <f>IFERROR(IF(VLOOKUP($B40,'لیست پرسنل'!$B$2:$K$101,8,0)="بله",IF($F40=$AU$1,تنظیمات!$D$3,تنظیمات!$D$3*$F40/$AU$1),0),"")</f>
        <v/>
      </c>
      <c r="N40" s="6" t="str">
        <f>IFERROR(IF(VLOOKUP($B40,'لیست پرسنل'!$B$2:$K$101,9,0)="بله",IF($F40=$AU$1,تنظیمات!$D$4,تنظیمات!$D$4*$F40/$AU$1),0),"")</f>
        <v/>
      </c>
      <c r="O40" s="6" t="str">
        <f ca="1">IFERROR(IF(F40=$AU$1,IF(VLOOKUP($B40,'لیست پرسنل'!$B$2:$K$101,10,0)="بله",تنظیمات!$C$2*3*E40,0),IF(VLOOKUP($B40,'لیست پرسنل'!$B$2:$K$101,8,0)="بله",تنظیمات!$C$2*3*E40,0)*F40/$AU$1),"")</f>
        <v/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1.4*G40,"")</f>
        <v/>
      </c>
      <c r="AA40" s="6" t="str">
        <f ca="1">IFERROR(ROUND(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)*H40/100),0),"")</f>
        <v/>
      </c>
      <c r="AB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/F40)*I40*40/100,"")</f>
        <v/>
      </c>
      <c r="AC40" s="6" t="str">
        <f ca="1">IFERROR((((K40*تنظیمات!$K$7)+(L40*تنظیمات!$L$7)+(M40*تنظیمات!$M$7)+(N40*تنظیمات!$N$7)+(O40*تنظیمات!$O$7)+(P40*تنظیمات!$P$7)+(Q40*تنظیمات!$Q$7)+(R40*تنظیمات!$R$7)+(S40*تنظیمات!$S$7)+(T40*تنظیمات!$T$7)+(U40*تنظیمات!$U$7)+(V40*تنظیمات!$V$7)+(W40*تنظیمات!$W$7)+(X40*تنظیمات!$X$7)+(Y40*تنظیمات!$Y$7))*30/F40)/220*J40*35/100,"")</f>
        <v/>
      </c>
      <c r="AD40" s="6"/>
      <c r="AE40" s="6" t="str">
        <f ca="1">IFERROR((K40*تنظیمات!$K$3)+(L40*تنظیمات!$L$3)+(M40*تنظیمات!$M$3)+(N40*تنظیمات!$N$3)+(O40*تنظیمات!$O$3)+(P40*تنظیمات!$P$3)+(Q40*تنظیمات!$Q$3)+(R40*تنظیمات!$R$3)+(S40*تنظیمات!$S$3)+(T40*تنظیمات!$T$3)+(U40*تنظیمات!$U$3)+(V40*تنظیمات!$V$3)+(W40*تنظیمات!$W$3)+(X40*تنظیمات!$X$3)+(Y40*تنظیمات!$Y$3)+(Z40*تنظیمات!$Z$3)+(AA40*تنظیمات!$AA$3)+(AB40*تنظیمات!$AB$3)+(AC40*تنظیمات!$AC$3),"")</f>
        <v/>
      </c>
      <c r="AF40" s="6" t="str">
        <f ca="1">IFERROR(ROUND(AE40*تنظیمات!$C$7/100,0),"")</f>
        <v/>
      </c>
      <c r="AG40" s="41" t="str">
        <f ca="1">IFERROR(ROUND(AE40*تنظیمات!$C$8/100,0),"")</f>
        <v/>
      </c>
      <c r="AH40" s="40" t="str">
        <f ca="1">IFERROR((K40*تنظیمات!$K$5)+(L40*تنظیمات!$L$5)+(M40*تنظیمات!$M$5)+(N40*تنظیمات!$N$5)+(O40*تنظیمات!$O$5)+(P40*تنظیمات!$P$5)+(Q40*تنظیمات!$Q$5)+(R40*تنظیمات!$R$5)+(S40*تنظیمات!$S$5)+(T40*تنظیمات!$T$5)+(U40*تنظیمات!$U$5)+(V40*تنظیمات!$V$5)+(W40*تنظیمات!$W$5)+(X40*تنظیمات!$X$5)+(Y40*تنظیمات!$Y$5)+(Z40*تنظیمات!$Z$5)+(AA40*تنظیمات!$AA$5)+(AB40*تنظیمات!$AB$5)+(AC40*تنظیمات!$AC$5)-(AG40*تنظیمات!$D$9),"")</f>
        <v/>
      </c>
      <c r="AI40" s="40" t="str">
        <f ca="1">IFERROR(IF(AH40&lt;'جدول مالیات'!$F$6,0,
IF(AH40&gt;'جدول مالیات'!$C$10,'جدول مالیات'!$I$9+((AH40-'جدول مالیات'!$C$10)*'جدول مالیات'!$J$10/100),
IF(AH40&gt;'جدول مالیات'!$C$9,'جدول مالیات'!$I$8+((AH40-'جدول مالیات'!$C$9)*'جدول مالیات'!$J$9/100),
IF(AH40&gt;'جدول مالیات'!$C$8,'جدول مالیات'!$I$7+((AH40-'جدول مالیات'!$C$8)*'جدول مالیات'!$J$8/100),
IF(AH40&gt;'جدول مالیات'!$C$7,'جدول مالیات'!$I$6+((AH40-'جدول مالیات'!$C$7)*'جدول مالیات'!$J$7/100),
))))),"")</f>
        <v/>
      </c>
      <c r="AJ40" s="40">
        <f t="shared" ca="1" si="1"/>
        <v>0</v>
      </c>
      <c r="AK40" s="86" t="str">
        <f ca="1">IFERROR(AH40+بهمن!AK40,"")</f>
        <v/>
      </c>
      <c r="AL40" s="86" t="str">
        <f ca="1">IFERROR(IF(AK40&lt;'جدول مالیات'!$F$6*$AT$1,0,
IF(AK40&gt;'جدول مالیات'!$C$10*$AT$1,('جدول مالیات'!$I$9*$AT$1)+((AK40-('جدول مالیات'!$C$10*$AT$1))*'جدول مالیات'!$J$10/100),
IF(AK40&gt;'جدول مالیات'!$C$9*$AT$1,('جدول مالیات'!$I$8*$AT$1)+((AK40-('جدول مالیات'!$C$9*$AT$1))*'جدول مالیات'!$J$9/100),
IF(AK40&gt;'جدول مالیات'!$C$8*$AT$1,('جدول مالیات'!$I$7*$AT$1)+((AK40-('جدول مالیات'!$C$8*$AT$1))*'جدول مالیات'!$J$8/100),
IF(AK40&gt;'جدول مالیات'!$C$7*$AT$1,('جدول مالیات'!$I$6*$AT$1)+((AK40-('جدول مالیات'!$C$7*$AT$1))*'جدول مالیات'!$J$7/100),
))))),"")</f>
        <v/>
      </c>
      <c r="AM40" s="86" t="str">
        <f ca="1">بهمن!AL40</f>
        <v/>
      </c>
      <c r="AN40" s="41">
        <f ca="1">IFERROR(IF(تنظیمات!$C$11="سالانه",AJ40,AI40),"")</f>
        <v>0</v>
      </c>
      <c r="AO40" s="31"/>
      <c r="AP40" s="41" t="str">
        <f t="shared" ca="1" si="2"/>
        <v/>
      </c>
      <c r="AQ40" s="42" t="str">
        <f t="shared" ca="1" si="3"/>
        <v/>
      </c>
      <c r="AR40" s="87" t="str">
        <f t="shared" ca="1" si="4"/>
        <v>اسفند</v>
      </c>
      <c r="AS40" s="78"/>
      <c r="AT40" s="78"/>
      <c r="AU40" s="78"/>
    </row>
    <row r="41" spans="1:47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30" t="str">
        <f>IFERROR(VLOOKUP($B41,'لیست پرسنل'!$B$2:$K$101,5,0),"")</f>
        <v/>
      </c>
      <c r="F41" s="30"/>
      <c r="G41" s="30"/>
      <c r="H41" s="31">
        <v>0</v>
      </c>
      <c r="I41" s="31"/>
      <c r="J41" s="31">
        <v>0</v>
      </c>
      <c r="K41" s="6" t="str">
        <f>IFERROR(VLOOKUP($B41,'لیست پرسنل'!$B$2:$K$21,4,0)*F41,"")</f>
        <v/>
      </c>
      <c r="L41" s="6" t="str">
        <f>IFERROR(IF(VLOOKUP($B41,'لیست پرسنل'!$B$2:$K$21,7,0)="بله",F41*تنظیمات!$C$6,0),"")</f>
        <v/>
      </c>
      <c r="M41" s="6" t="str">
        <f>IFERROR(IF(VLOOKUP($B41,'لیست پرسنل'!$B$2:$K$101,8,0)="بله",IF($F41=$AU$1,تنظیمات!$D$3,تنظیمات!$D$3*$F41/$AU$1),0),"")</f>
        <v/>
      </c>
      <c r="N41" s="6" t="str">
        <f>IFERROR(IF(VLOOKUP($B41,'لیست پرسنل'!$B$2:$K$101,9,0)="بله",IF($F41=$AU$1,تنظیمات!$D$4,تنظیمات!$D$4*$F41/$AU$1),0),"")</f>
        <v/>
      </c>
      <c r="O41" s="6" t="str">
        <f ca="1">IFERROR(IF(F41=$AU$1,IF(VLOOKUP($B41,'لیست پرسنل'!$B$2:$K$101,10,0)="بله",تنظیمات!$C$2*3*E41,0),IF(VLOOKUP($B41,'لیست پرسنل'!$B$2:$K$101,8,0)="بله",تنظیمات!$C$2*3*E41,0)*F41/$AU$1),"")</f>
        <v/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1.4*G41,"")</f>
        <v/>
      </c>
      <c r="AA41" s="6" t="str">
        <f ca="1">IFERROR(ROUND(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)*H41/100),0),"")</f>
        <v/>
      </c>
      <c r="AB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/F41)*I41*40/100,"")</f>
        <v/>
      </c>
      <c r="AC41" s="6" t="str">
        <f ca="1">IFERROR((((K41*تنظیمات!$K$7)+(L41*تنظیمات!$L$7)+(M41*تنظیمات!$M$7)+(N41*تنظیمات!$N$7)+(O41*تنظیمات!$O$7)+(P41*تنظیمات!$P$7)+(Q41*تنظیمات!$Q$7)+(R41*تنظیمات!$R$7)+(S41*تنظیمات!$S$7)+(T41*تنظیمات!$T$7)+(U41*تنظیمات!$U$7)+(V41*تنظیمات!$V$7)+(W41*تنظیمات!$W$7)+(X41*تنظیمات!$X$7)+(Y41*تنظیمات!$Y$7))*30/F41)/220*J41*35/100,"")</f>
        <v/>
      </c>
      <c r="AD41" s="6"/>
      <c r="AE41" s="6" t="str">
        <f ca="1">IFERROR((K41*تنظیمات!$K$3)+(L41*تنظیمات!$L$3)+(M41*تنظیمات!$M$3)+(N41*تنظیمات!$N$3)+(O41*تنظیمات!$O$3)+(P41*تنظیمات!$P$3)+(Q41*تنظیمات!$Q$3)+(R41*تنظیمات!$R$3)+(S41*تنظیمات!$S$3)+(T41*تنظیمات!$T$3)+(U41*تنظیمات!$U$3)+(V41*تنظیمات!$V$3)+(W41*تنظیمات!$W$3)+(X41*تنظیمات!$X$3)+(Y41*تنظیمات!$Y$3)+(Z41*تنظیمات!$Z$3)+(AA41*تنظیمات!$AA$3)+(AB41*تنظیمات!$AB$3)+(AC41*تنظیمات!$AC$3),"")</f>
        <v/>
      </c>
      <c r="AF41" s="6" t="str">
        <f ca="1">IFERROR(ROUND(AE41*تنظیمات!$C$7/100,0),"")</f>
        <v/>
      </c>
      <c r="AG41" s="41" t="str">
        <f ca="1">IFERROR(ROUND(AE41*تنظیمات!$C$8/100,0),"")</f>
        <v/>
      </c>
      <c r="AH41" s="40" t="str">
        <f ca="1">IFERROR((K41*تنظیمات!$K$5)+(L41*تنظیمات!$L$5)+(M41*تنظیمات!$M$5)+(N41*تنظیمات!$N$5)+(O41*تنظیمات!$O$5)+(P41*تنظیمات!$P$5)+(Q41*تنظیمات!$Q$5)+(R41*تنظیمات!$R$5)+(S41*تنظیمات!$S$5)+(T41*تنظیمات!$T$5)+(U41*تنظیمات!$U$5)+(V41*تنظیمات!$V$5)+(W41*تنظیمات!$W$5)+(X41*تنظیمات!$X$5)+(Y41*تنظیمات!$Y$5)+(Z41*تنظیمات!$Z$5)+(AA41*تنظیمات!$AA$5)+(AB41*تنظیمات!$AB$5)+(AC41*تنظیمات!$AC$5)-(AG41*تنظیمات!$D$9),"")</f>
        <v/>
      </c>
      <c r="AI41" s="40" t="str">
        <f ca="1">IFERROR(IF(AH41&lt;'جدول مالیات'!$F$6,0,
IF(AH41&gt;'جدول مالیات'!$C$10,'جدول مالیات'!$I$9+((AH41-'جدول مالیات'!$C$10)*'جدول مالیات'!$J$10/100),
IF(AH41&gt;'جدول مالیات'!$C$9,'جدول مالیات'!$I$8+((AH41-'جدول مالیات'!$C$9)*'جدول مالیات'!$J$9/100),
IF(AH41&gt;'جدول مالیات'!$C$8,'جدول مالیات'!$I$7+((AH41-'جدول مالیات'!$C$8)*'جدول مالیات'!$J$8/100),
IF(AH41&gt;'جدول مالیات'!$C$7,'جدول مالیات'!$I$6+((AH41-'جدول مالیات'!$C$7)*'جدول مالیات'!$J$7/100),
))))),"")</f>
        <v/>
      </c>
      <c r="AJ41" s="40">
        <f t="shared" ca="1" si="1"/>
        <v>0</v>
      </c>
      <c r="AK41" s="86" t="str">
        <f ca="1">IFERROR(AH41+بهمن!AK41,"")</f>
        <v/>
      </c>
      <c r="AL41" s="86" t="str">
        <f ca="1">IFERROR(IF(AK41&lt;'جدول مالیات'!$F$6*$AT$1,0,
IF(AK41&gt;'جدول مالیات'!$C$10*$AT$1,('جدول مالیات'!$I$9*$AT$1)+((AK41-('جدول مالیات'!$C$10*$AT$1))*'جدول مالیات'!$J$10/100),
IF(AK41&gt;'جدول مالیات'!$C$9*$AT$1,('جدول مالیات'!$I$8*$AT$1)+((AK41-('جدول مالیات'!$C$9*$AT$1))*'جدول مالیات'!$J$9/100),
IF(AK41&gt;'جدول مالیات'!$C$8*$AT$1,('جدول مالیات'!$I$7*$AT$1)+((AK41-('جدول مالیات'!$C$8*$AT$1))*'جدول مالیات'!$J$8/100),
IF(AK41&gt;'جدول مالیات'!$C$7*$AT$1,('جدول مالیات'!$I$6*$AT$1)+((AK41-('جدول مالیات'!$C$7*$AT$1))*'جدول مالیات'!$J$7/100),
))))),"")</f>
        <v/>
      </c>
      <c r="AM41" s="86" t="str">
        <f ca="1">بهمن!AL41</f>
        <v/>
      </c>
      <c r="AN41" s="41">
        <f ca="1">IFERROR(IF(تنظیمات!$C$11="سالانه",AJ41,AI41),"")</f>
        <v>0</v>
      </c>
      <c r="AO41" s="31"/>
      <c r="AP41" s="41" t="str">
        <f t="shared" ca="1" si="2"/>
        <v/>
      </c>
      <c r="AQ41" s="42" t="str">
        <f t="shared" ca="1" si="3"/>
        <v/>
      </c>
      <c r="AR41" s="87" t="str">
        <f t="shared" ca="1" si="4"/>
        <v>اسفند</v>
      </c>
      <c r="AS41" s="78"/>
      <c r="AT41" s="78"/>
      <c r="AU41" s="78"/>
    </row>
    <row r="42" spans="1:47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30" t="str">
        <f>IFERROR(VLOOKUP($B42,'لیست پرسنل'!$B$2:$K$101,5,0),"")</f>
        <v/>
      </c>
      <c r="F42" s="30"/>
      <c r="G42" s="30"/>
      <c r="H42" s="31">
        <v>0</v>
      </c>
      <c r="I42" s="31"/>
      <c r="J42" s="31">
        <v>0</v>
      </c>
      <c r="K42" s="6" t="str">
        <f>IFERROR(VLOOKUP($B42,'لیست پرسنل'!$B$2:$K$21,4,0)*F42,"")</f>
        <v/>
      </c>
      <c r="L42" s="6" t="str">
        <f>IFERROR(IF(VLOOKUP($B42,'لیست پرسنل'!$B$2:$K$21,7,0)="بله",F42*تنظیمات!$C$6,0),"")</f>
        <v/>
      </c>
      <c r="M42" s="6" t="str">
        <f>IFERROR(IF(VLOOKUP($B42,'لیست پرسنل'!$B$2:$K$101,8,0)="بله",IF($F42=$AU$1,تنظیمات!$D$3,تنظیمات!$D$3*$F42/$AU$1),0),"")</f>
        <v/>
      </c>
      <c r="N42" s="6" t="str">
        <f>IFERROR(IF(VLOOKUP($B42,'لیست پرسنل'!$B$2:$K$101,9,0)="بله",IF($F42=$AU$1,تنظیمات!$D$4,تنظیمات!$D$4*$F42/$AU$1),0),"")</f>
        <v/>
      </c>
      <c r="O42" s="6" t="str">
        <f ca="1">IFERROR(IF(F42=$AU$1,IF(VLOOKUP($B42,'لیست پرسنل'!$B$2:$K$101,10,0)="بله",تنظیمات!$C$2*3*E42,0),IF(VLOOKUP($B42,'لیست پرسنل'!$B$2:$K$101,8,0)="بله",تنظیمات!$C$2*3*E42,0)*F42/$AU$1),"")</f>
        <v/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1.4*G42,"")</f>
        <v/>
      </c>
      <c r="AA42" s="6" t="str">
        <f ca="1">IFERROR(ROUND(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)*H42/100),0),"")</f>
        <v/>
      </c>
      <c r="AB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/F42)*I42*40/100,"")</f>
        <v/>
      </c>
      <c r="AC42" s="6" t="str">
        <f ca="1">IFERROR((((K42*تنظیمات!$K$7)+(L42*تنظیمات!$L$7)+(M42*تنظیمات!$M$7)+(N42*تنظیمات!$N$7)+(O42*تنظیمات!$O$7)+(P42*تنظیمات!$P$7)+(Q42*تنظیمات!$Q$7)+(R42*تنظیمات!$R$7)+(S42*تنظیمات!$S$7)+(T42*تنظیمات!$T$7)+(U42*تنظیمات!$U$7)+(V42*تنظیمات!$V$7)+(W42*تنظیمات!$W$7)+(X42*تنظیمات!$X$7)+(Y42*تنظیمات!$Y$7))*30/F42)/220*J42*35/100,"")</f>
        <v/>
      </c>
      <c r="AD42" s="6"/>
      <c r="AE42" s="6" t="str">
        <f ca="1">IFERROR((K42*تنظیمات!$K$3)+(L42*تنظیمات!$L$3)+(M42*تنظیمات!$M$3)+(N42*تنظیمات!$N$3)+(O42*تنظیمات!$O$3)+(P42*تنظیمات!$P$3)+(Q42*تنظیمات!$Q$3)+(R42*تنظیمات!$R$3)+(S42*تنظیمات!$S$3)+(T42*تنظیمات!$T$3)+(U42*تنظیمات!$U$3)+(V42*تنظیمات!$V$3)+(W42*تنظیمات!$W$3)+(X42*تنظیمات!$X$3)+(Y42*تنظیمات!$Y$3)+(Z42*تنظیمات!$Z$3)+(AA42*تنظیمات!$AA$3)+(AB42*تنظیمات!$AB$3)+(AC42*تنظیمات!$AC$3),"")</f>
        <v/>
      </c>
      <c r="AF42" s="6" t="str">
        <f ca="1">IFERROR(ROUND(AE42*تنظیمات!$C$7/100,0),"")</f>
        <v/>
      </c>
      <c r="AG42" s="41" t="str">
        <f ca="1">IFERROR(ROUND(AE42*تنظیمات!$C$8/100,0),"")</f>
        <v/>
      </c>
      <c r="AH42" s="40" t="str">
        <f ca="1">IFERROR((K42*تنظیمات!$K$5)+(L42*تنظیمات!$L$5)+(M42*تنظیمات!$M$5)+(N42*تنظیمات!$N$5)+(O42*تنظیمات!$O$5)+(P42*تنظیمات!$P$5)+(Q42*تنظیمات!$Q$5)+(R42*تنظیمات!$R$5)+(S42*تنظیمات!$S$5)+(T42*تنظیمات!$T$5)+(U42*تنظیمات!$U$5)+(V42*تنظیمات!$V$5)+(W42*تنظیمات!$W$5)+(X42*تنظیمات!$X$5)+(Y42*تنظیمات!$Y$5)+(Z42*تنظیمات!$Z$5)+(AA42*تنظیمات!$AA$5)+(AB42*تنظیمات!$AB$5)+(AC42*تنظیمات!$AC$5)-(AG42*تنظیمات!$D$9),"")</f>
        <v/>
      </c>
      <c r="AI42" s="40" t="str">
        <f ca="1">IFERROR(IF(AH42&lt;'جدول مالیات'!$F$6,0,
IF(AH42&gt;'جدول مالیات'!$C$10,'جدول مالیات'!$I$9+((AH42-'جدول مالیات'!$C$10)*'جدول مالیات'!$J$10/100),
IF(AH42&gt;'جدول مالیات'!$C$9,'جدول مالیات'!$I$8+((AH42-'جدول مالیات'!$C$9)*'جدول مالیات'!$J$9/100),
IF(AH42&gt;'جدول مالیات'!$C$8,'جدول مالیات'!$I$7+((AH42-'جدول مالیات'!$C$8)*'جدول مالیات'!$J$8/100),
IF(AH42&gt;'جدول مالیات'!$C$7,'جدول مالیات'!$I$6+((AH42-'جدول مالیات'!$C$7)*'جدول مالیات'!$J$7/100),
))))),"")</f>
        <v/>
      </c>
      <c r="AJ42" s="40">
        <f t="shared" ca="1" si="1"/>
        <v>0</v>
      </c>
      <c r="AK42" s="86" t="str">
        <f ca="1">IFERROR(AH42+بهمن!AK42,"")</f>
        <v/>
      </c>
      <c r="AL42" s="86" t="str">
        <f ca="1">IFERROR(IF(AK42&lt;'جدول مالیات'!$F$6*$AT$1,0,
IF(AK42&gt;'جدول مالیات'!$C$10*$AT$1,('جدول مالیات'!$I$9*$AT$1)+((AK42-('جدول مالیات'!$C$10*$AT$1))*'جدول مالیات'!$J$10/100),
IF(AK42&gt;'جدول مالیات'!$C$9*$AT$1,('جدول مالیات'!$I$8*$AT$1)+((AK42-('جدول مالیات'!$C$9*$AT$1))*'جدول مالیات'!$J$9/100),
IF(AK42&gt;'جدول مالیات'!$C$8*$AT$1,('جدول مالیات'!$I$7*$AT$1)+((AK42-('جدول مالیات'!$C$8*$AT$1))*'جدول مالیات'!$J$8/100),
IF(AK42&gt;'جدول مالیات'!$C$7*$AT$1,('جدول مالیات'!$I$6*$AT$1)+((AK42-('جدول مالیات'!$C$7*$AT$1))*'جدول مالیات'!$J$7/100),
))))),"")</f>
        <v/>
      </c>
      <c r="AM42" s="86" t="str">
        <f ca="1">بهمن!AL42</f>
        <v/>
      </c>
      <c r="AN42" s="41">
        <f ca="1">IFERROR(IF(تنظیمات!$C$11="سالانه",AJ42,AI42),"")</f>
        <v>0</v>
      </c>
      <c r="AO42" s="31"/>
      <c r="AP42" s="41" t="str">
        <f t="shared" ca="1" si="2"/>
        <v/>
      </c>
      <c r="AQ42" s="42" t="str">
        <f t="shared" ca="1" si="3"/>
        <v/>
      </c>
      <c r="AR42" s="87" t="str">
        <f t="shared" ca="1" si="4"/>
        <v>اسفند</v>
      </c>
      <c r="AS42" s="78"/>
      <c r="AT42" s="78"/>
      <c r="AU42" s="78"/>
    </row>
    <row r="43" spans="1:47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30" t="str">
        <f>IFERROR(VLOOKUP($B43,'لیست پرسنل'!$B$2:$K$101,5,0),"")</f>
        <v/>
      </c>
      <c r="F43" s="30"/>
      <c r="G43" s="30"/>
      <c r="H43" s="31">
        <v>0</v>
      </c>
      <c r="I43" s="31"/>
      <c r="J43" s="31">
        <v>0</v>
      </c>
      <c r="K43" s="6" t="str">
        <f>IFERROR(VLOOKUP($B43,'لیست پرسنل'!$B$2:$K$21,4,0)*F43,"")</f>
        <v/>
      </c>
      <c r="L43" s="6" t="str">
        <f>IFERROR(IF(VLOOKUP($B43,'لیست پرسنل'!$B$2:$K$21,7,0)="بله",F43*تنظیمات!$C$6,0),"")</f>
        <v/>
      </c>
      <c r="M43" s="6" t="str">
        <f>IFERROR(IF(VLOOKUP($B43,'لیست پرسنل'!$B$2:$K$101,8,0)="بله",IF($F43=$AU$1,تنظیمات!$D$3,تنظیمات!$D$3*$F43/$AU$1),0),"")</f>
        <v/>
      </c>
      <c r="N43" s="6" t="str">
        <f>IFERROR(IF(VLOOKUP($B43,'لیست پرسنل'!$B$2:$K$101,9,0)="بله",IF($F43=$AU$1,تنظیمات!$D$4,تنظیمات!$D$4*$F43/$AU$1),0),"")</f>
        <v/>
      </c>
      <c r="O43" s="6" t="str">
        <f ca="1">IFERROR(IF(F43=$AU$1,IF(VLOOKUP($B43,'لیست پرسنل'!$B$2:$K$101,10,0)="بله",تنظیمات!$C$2*3*E43,0),IF(VLOOKUP($B43,'لیست پرسنل'!$B$2:$K$101,8,0)="بله",تنظیمات!$C$2*3*E43,0)*F43/$AU$1),"")</f>
        <v/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1.4*G43,"")</f>
        <v/>
      </c>
      <c r="AA43" s="6" t="str">
        <f ca="1">IFERROR(ROUND(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)*H43/100),0),"")</f>
        <v/>
      </c>
      <c r="AB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/F43)*I43*40/100,"")</f>
        <v/>
      </c>
      <c r="AC43" s="6" t="str">
        <f ca="1">IFERROR((((K43*تنظیمات!$K$7)+(L43*تنظیمات!$L$7)+(M43*تنظیمات!$M$7)+(N43*تنظیمات!$N$7)+(O43*تنظیمات!$O$7)+(P43*تنظیمات!$P$7)+(Q43*تنظیمات!$Q$7)+(R43*تنظیمات!$R$7)+(S43*تنظیمات!$S$7)+(T43*تنظیمات!$T$7)+(U43*تنظیمات!$U$7)+(V43*تنظیمات!$V$7)+(W43*تنظیمات!$W$7)+(X43*تنظیمات!$X$7)+(Y43*تنظیمات!$Y$7))*30/F43)/220*J43*35/100,"")</f>
        <v/>
      </c>
      <c r="AD43" s="6"/>
      <c r="AE43" s="6" t="str">
        <f ca="1">IFERROR((K43*تنظیمات!$K$3)+(L43*تنظیمات!$L$3)+(M43*تنظیمات!$M$3)+(N43*تنظیمات!$N$3)+(O43*تنظیمات!$O$3)+(P43*تنظیمات!$P$3)+(Q43*تنظیمات!$Q$3)+(R43*تنظیمات!$R$3)+(S43*تنظیمات!$S$3)+(T43*تنظیمات!$T$3)+(U43*تنظیمات!$U$3)+(V43*تنظیمات!$V$3)+(W43*تنظیمات!$W$3)+(X43*تنظیمات!$X$3)+(Y43*تنظیمات!$Y$3)+(Z43*تنظیمات!$Z$3)+(AA43*تنظیمات!$AA$3)+(AB43*تنظیمات!$AB$3)+(AC43*تنظیمات!$AC$3),"")</f>
        <v/>
      </c>
      <c r="AF43" s="6" t="str">
        <f ca="1">IFERROR(ROUND(AE43*تنظیمات!$C$7/100,0),"")</f>
        <v/>
      </c>
      <c r="AG43" s="41" t="str">
        <f ca="1">IFERROR(ROUND(AE43*تنظیمات!$C$8/100,0),"")</f>
        <v/>
      </c>
      <c r="AH43" s="40" t="str">
        <f ca="1">IFERROR((K43*تنظیمات!$K$5)+(L43*تنظیمات!$L$5)+(M43*تنظیمات!$M$5)+(N43*تنظیمات!$N$5)+(O43*تنظیمات!$O$5)+(P43*تنظیمات!$P$5)+(Q43*تنظیمات!$Q$5)+(R43*تنظیمات!$R$5)+(S43*تنظیمات!$S$5)+(T43*تنظیمات!$T$5)+(U43*تنظیمات!$U$5)+(V43*تنظیمات!$V$5)+(W43*تنظیمات!$W$5)+(X43*تنظیمات!$X$5)+(Y43*تنظیمات!$Y$5)+(Z43*تنظیمات!$Z$5)+(AA43*تنظیمات!$AA$5)+(AB43*تنظیمات!$AB$5)+(AC43*تنظیمات!$AC$5)-(AG43*تنظیمات!$D$9),"")</f>
        <v/>
      </c>
      <c r="AI43" s="40" t="str">
        <f ca="1">IFERROR(IF(AH43&lt;'جدول مالیات'!$F$6,0,
IF(AH43&gt;'جدول مالیات'!$C$10,'جدول مالیات'!$I$9+((AH43-'جدول مالیات'!$C$10)*'جدول مالیات'!$J$10/100),
IF(AH43&gt;'جدول مالیات'!$C$9,'جدول مالیات'!$I$8+((AH43-'جدول مالیات'!$C$9)*'جدول مالیات'!$J$9/100),
IF(AH43&gt;'جدول مالیات'!$C$8,'جدول مالیات'!$I$7+((AH43-'جدول مالیات'!$C$8)*'جدول مالیات'!$J$8/100),
IF(AH43&gt;'جدول مالیات'!$C$7,'جدول مالیات'!$I$6+((AH43-'جدول مالیات'!$C$7)*'جدول مالیات'!$J$7/100),
))))),"")</f>
        <v/>
      </c>
      <c r="AJ43" s="40">
        <f t="shared" ca="1" si="1"/>
        <v>0</v>
      </c>
      <c r="AK43" s="86" t="str">
        <f ca="1">IFERROR(AH43+بهمن!AK43,"")</f>
        <v/>
      </c>
      <c r="AL43" s="86" t="str">
        <f ca="1">IFERROR(IF(AK43&lt;'جدول مالیات'!$F$6*$AT$1,0,
IF(AK43&gt;'جدول مالیات'!$C$10*$AT$1,('جدول مالیات'!$I$9*$AT$1)+((AK43-('جدول مالیات'!$C$10*$AT$1))*'جدول مالیات'!$J$10/100),
IF(AK43&gt;'جدول مالیات'!$C$9*$AT$1,('جدول مالیات'!$I$8*$AT$1)+((AK43-('جدول مالیات'!$C$9*$AT$1))*'جدول مالیات'!$J$9/100),
IF(AK43&gt;'جدول مالیات'!$C$8*$AT$1,('جدول مالیات'!$I$7*$AT$1)+((AK43-('جدول مالیات'!$C$8*$AT$1))*'جدول مالیات'!$J$8/100),
IF(AK43&gt;'جدول مالیات'!$C$7*$AT$1,('جدول مالیات'!$I$6*$AT$1)+((AK43-('جدول مالیات'!$C$7*$AT$1))*'جدول مالیات'!$J$7/100),
))))),"")</f>
        <v/>
      </c>
      <c r="AM43" s="86" t="str">
        <f ca="1">بهمن!AL43</f>
        <v/>
      </c>
      <c r="AN43" s="41">
        <f ca="1">IFERROR(IF(تنظیمات!$C$11="سالانه",AJ43,AI43),"")</f>
        <v>0</v>
      </c>
      <c r="AO43" s="31"/>
      <c r="AP43" s="41" t="str">
        <f t="shared" ca="1" si="2"/>
        <v/>
      </c>
      <c r="AQ43" s="42" t="str">
        <f t="shared" ca="1" si="3"/>
        <v/>
      </c>
      <c r="AR43" s="87" t="str">
        <f t="shared" ca="1" si="4"/>
        <v>اسفند</v>
      </c>
      <c r="AS43" s="78"/>
      <c r="AT43" s="78"/>
      <c r="AU43" s="78"/>
    </row>
    <row r="44" spans="1:47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30" t="str">
        <f>IFERROR(VLOOKUP($B44,'لیست پرسنل'!$B$2:$K$101,5,0),"")</f>
        <v/>
      </c>
      <c r="F44" s="30"/>
      <c r="G44" s="30"/>
      <c r="H44" s="31">
        <v>0</v>
      </c>
      <c r="I44" s="31"/>
      <c r="J44" s="31">
        <v>0</v>
      </c>
      <c r="K44" s="6" t="str">
        <f>IFERROR(VLOOKUP($B44,'لیست پرسنل'!$B$2:$K$21,4,0)*F44,"")</f>
        <v/>
      </c>
      <c r="L44" s="6" t="str">
        <f>IFERROR(IF(VLOOKUP($B44,'لیست پرسنل'!$B$2:$K$21,7,0)="بله",F44*تنظیمات!$C$6,0),"")</f>
        <v/>
      </c>
      <c r="M44" s="6" t="str">
        <f>IFERROR(IF(VLOOKUP($B44,'لیست پرسنل'!$B$2:$K$101,8,0)="بله",IF($F44=$AU$1,تنظیمات!$D$3,تنظیمات!$D$3*$F44/$AU$1),0),"")</f>
        <v/>
      </c>
      <c r="N44" s="6" t="str">
        <f>IFERROR(IF(VLOOKUP($B44,'لیست پرسنل'!$B$2:$K$101,9,0)="بله",IF($F44=$AU$1,تنظیمات!$D$4,تنظیمات!$D$4*$F44/$AU$1),0),"")</f>
        <v/>
      </c>
      <c r="O44" s="6" t="str">
        <f ca="1">IFERROR(IF(F44=$AU$1,IF(VLOOKUP($B44,'لیست پرسنل'!$B$2:$K$101,10,0)="بله",تنظیمات!$C$2*3*E44,0),IF(VLOOKUP($B44,'لیست پرسنل'!$B$2:$K$101,8,0)="بله",تنظیمات!$C$2*3*E44,0)*F44/$AU$1),"")</f>
        <v/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1.4*G44,"")</f>
        <v/>
      </c>
      <c r="AA44" s="6" t="str">
        <f ca="1">IFERROR(ROUND(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)*H44/100),0),"")</f>
        <v/>
      </c>
      <c r="AB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/F44)*I44*40/100,"")</f>
        <v/>
      </c>
      <c r="AC44" s="6" t="str">
        <f ca="1">IFERROR((((K44*تنظیمات!$K$7)+(L44*تنظیمات!$L$7)+(M44*تنظیمات!$M$7)+(N44*تنظیمات!$N$7)+(O44*تنظیمات!$O$7)+(P44*تنظیمات!$P$7)+(Q44*تنظیمات!$Q$7)+(R44*تنظیمات!$R$7)+(S44*تنظیمات!$S$7)+(T44*تنظیمات!$T$7)+(U44*تنظیمات!$U$7)+(V44*تنظیمات!$V$7)+(W44*تنظیمات!$W$7)+(X44*تنظیمات!$X$7)+(Y44*تنظیمات!$Y$7))*30/F44)/220*J44*35/100,"")</f>
        <v/>
      </c>
      <c r="AD44" s="6"/>
      <c r="AE44" s="6" t="str">
        <f ca="1">IFERROR((K44*تنظیمات!$K$3)+(L44*تنظیمات!$L$3)+(M44*تنظیمات!$M$3)+(N44*تنظیمات!$N$3)+(O44*تنظیمات!$O$3)+(P44*تنظیمات!$P$3)+(Q44*تنظیمات!$Q$3)+(R44*تنظیمات!$R$3)+(S44*تنظیمات!$S$3)+(T44*تنظیمات!$T$3)+(U44*تنظیمات!$U$3)+(V44*تنظیمات!$V$3)+(W44*تنظیمات!$W$3)+(X44*تنظیمات!$X$3)+(Y44*تنظیمات!$Y$3)+(Z44*تنظیمات!$Z$3)+(AA44*تنظیمات!$AA$3)+(AB44*تنظیمات!$AB$3)+(AC44*تنظیمات!$AC$3),"")</f>
        <v/>
      </c>
      <c r="AF44" s="6" t="str">
        <f ca="1">IFERROR(ROUND(AE44*تنظیمات!$C$7/100,0),"")</f>
        <v/>
      </c>
      <c r="AG44" s="41" t="str">
        <f ca="1">IFERROR(ROUND(AE44*تنظیمات!$C$8/100,0),"")</f>
        <v/>
      </c>
      <c r="AH44" s="40" t="str">
        <f ca="1">IFERROR((K44*تنظیمات!$K$5)+(L44*تنظیمات!$L$5)+(M44*تنظیمات!$M$5)+(N44*تنظیمات!$N$5)+(O44*تنظیمات!$O$5)+(P44*تنظیمات!$P$5)+(Q44*تنظیمات!$Q$5)+(R44*تنظیمات!$R$5)+(S44*تنظیمات!$S$5)+(T44*تنظیمات!$T$5)+(U44*تنظیمات!$U$5)+(V44*تنظیمات!$V$5)+(W44*تنظیمات!$W$5)+(X44*تنظیمات!$X$5)+(Y44*تنظیمات!$Y$5)+(Z44*تنظیمات!$Z$5)+(AA44*تنظیمات!$AA$5)+(AB44*تنظیمات!$AB$5)+(AC44*تنظیمات!$AC$5)-(AG44*تنظیمات!$D$9),"")</f>
        <v/>
      </c>
      <c r="AI44" s="40" t="str">
        <f ca="1">IFERROR(IF(AH44&lt;'جدول مالیات'!$F$6,0,
IF(AH44&gt;'جدول مالیات'!$C$10,'جدول مالیات'!$I$9+((AH44-'جدول مالیات'!$C$10)*'جدول مالیات'!$J$10/100),
IF(AH44&gt;'جدول مالیات'!$C$9,'جدول مالیات'!$I$8+((AH44-'جدول مالیات'!$C$9)*'جدول مالیات'!$J$9/100),
IF(AH44&gt;'جدول مالیات'!$C$8,'جدول مالیات'!$I$7+((AH44-'جدول مالیات'!$C$8)*'جدول مالیات'!$J$8/100),
IF(AH44&gt;'جدول مالیات'!$C$7,'جدول مالیات'!$I$6+((AH44-'جدول مالیات'!$C$7)*'جدول مالیات'!$J$7/100),
))))),"")</f>
        <v/>
      </c>
      <c r="AJ44" s="40">
        <f t="shared" ca="1" si="1"/>
        <v>0</v>
      </c>
      <c r="AK44" s="86" t="str">
        <f ca="1">IFERROR(AH44+بهمن!AK44,"")</f>
        <v/>
      </c>
      <c r="AL44" s="86" t="str">
        <f ca="1">IFERROR(IF(AK44&lt;'جدول مالیات'!$F$6*$AT$1,0,
IF(AK44&gt;'جدول مالیات'!$C$10*$AT$1,('جدول مالیات'!$I$9*$AT$1)+((AK44-('جدول مالیات'!$C$10*$AT$1))*'جدول مالیات'!$J$10/100),
IF(AK44&gt;'جدول مالیات'!$C$9*$AT$1,('جدول مالیات'!$I$8*$AT$1)+((AK44-('جدول مالیات'!$C$9*$AT$1))*'جدول مالیات'!$J$9/100),
IF(AK44&gt;'جدول مالیات'!$C$8*$AT$1,('جدول مالیات'!$I$7*$AT$1)+((AK44-('جدول مالیات'!$C$8*$AT$1))*'جدول مالیات'!$J$8/100),
IF(AK44&gt;'جدول مالیات'!$C$7*$AT$1,('جدول مالیات'!$I$6*$AT$1)+((AK44-('جدول مالیات'!$C$7*$AT$1))*'جدول مالیات'!$J$7/100),
))))),"")</f>
        <v/>
      </c>
      <c r="AM44" s="86" t="str">
        <f ca="1">بهمن!AL44</f>
        <v/>
      </c>
      <c r="AN44" s="41">
        <f ca="1">IFERROR(IF(تنظیمات!$C$11="سالانه",AJ44,AI44),"")</f>
        <v>0</v>
      </c>
      <c r="AO44" s="31"/>
      <c r="AP44" s="41" t="str">
        <f t="shared" ca="1" si="2"/>
        <v/>
      </c>
      <c r="AQ44" s="42" t="str">
        <f t="shared" ca="1" si="3"/>
        <v/>
      </c>
      <c r="AR44" s="87" t="str">
        <f t="shared" ca="1" si="4"/>
        <v>اسفند</v>
      </c>
      <c r="AS44" s="78"/>
      <c r="AT44" s="78"/>
      <c r="AU44" s="78"/>
    </row>
    <row r="45" spans="1:47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30" t="str">
        <f>IFERROR(VLOOKUP($B45,'لیست پرسنل'!$B$2:$K$101,5,0),"")</f>
        <v/>
      </c>
      <c r="F45" s="30"/>
      <c r="G45" s="30"/>
      <c r="H45" s="31">
        <v>0</v>
      </c>
      <c r="I45" s="31"/>
      <c r="J45" s="31">
        <v>0</v>
      </c>
      <c r="K45" s="6" t="str">
        <f>IFERROR(VLOOKUP($B45,'لیست پرسنل'!$B$2:$K$21,4,0)*F45,"")</f>
        <v/>
      </c>
      <c r="L45" s="6" t="str">
        <f>IFERROR(IF(VLOOKUP($B45,'لیست پرسنل'!$B$2:$K$21,7,0)="بله",F45*تنظیمات!$C$6,0),"")</f>
        <v/>
      </c>
      <c r="M45" s="6" t="str">
        <f>IFERROR(IF(VLOOKUP($B45,'لیست پرسنل'!$B$2:$K$101,8,0)="بله",IF($F45=$AU$1,تنظیمات!$D$3,تنظیمات!$D$3*$F45/$AU$1),0),"")</f>
        <v/>
      </c>
      <c r="N45" s="6" t="str">
        <f>IFERROR(IF(VLOOKUP($B45,'لیست پرسنل'!$B$2:$K$101,9,0)="بله",IF($F45=$AU$1,تنظیمات!$D$4,تنظیمات!$D$4*$F45/$AU$1),0),"")</f>
        <v/>
      </c>
      <c r="O45" s="6" t="str">
        <f ca="1">IFERROR(IF(F45=$AU$1,IF(VLOOKUP($B45,'لیست پرسنل'!$B$2:$K$101,10,0)="بله",تنظیمات!$C$2*3*E45,0),IF(VLOOKUP($B45,'لیست پرسنل'!$B$2:$K$101,8,0)="بله",تنظیمات!$C$2*3*E45,0)*F45/$AU$1),"")</f>
        <v/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1.4*G45,"")</f>
        <v/>
      </c>
      <c r="AA45" s="6" t="str">
        <f ca="1">IFERROR(ROUND(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)*H45/100),0),"")</f>
        <v/>
      </c>
      <c r="AB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/F45)*I45*40/100,"")</f>
        <v/>
      </c>
      <c r="AC45" s="6" t="str">
        <f ca="1">IFERROR((((K45*تنظیمات!$K$7)+(L45*تنظیمات!$L$7)+(M45*تنظیمات!$M$7)+(N45*تنظیمات!$N$7)+(O45*تنظیمات!$O$7)+(P45*تنظیمات!$P$7)+(Q45*تنظیمات!$Q$7)+(R45*تنظیمات!$R$7)+(S45*تنظیمات!$S$7)+(T45*تنظیمات!$T$7)+(U45*تنظیمات!$U$7)+(V45*تنظیمات!$V$7)+(W45*تنظیمات!$W$7)+(X45*تنظیمات!$X$7)+(Y45*تنظیمات!$Y$7))*30/F45)/220*J45*35/100,"")</f>
        <v/>
      </c>
      <c r="AD45" s="6"/>
      <c r="AE45" s="6" t="str">
        <f ca="1">IFERROR((K45*تنظیمات!$K$3)+(L45*تنظیمات!$L$3)+(M45*تنظیمات!$M$3)+(N45*تنظیمات!$N$3)+(O45*تنظیمات!$O$3)+(P45*تنظیمات!$P$3)+(Q45*تنظیمات!$Q$3)+(R45*تنظیمات!$R$3)+(S45*تنظیمات!$S$3)+(T45*تنظیمات!$T$3)+(U45*تنظیمات!$U$3)+(V45*تنظیمات!$V$3)+(W45*تنظیمات!$W$3)+(X45*تنظیمات!$X$3)+(Y45*تنظیمات!$Y$3)+(Z45*تنظیمات!$Z$3)+(AA45*تنظیمات!$AA$3)+(AB45*تنظیمات!$AB$3)+(AC45*تنظیمات!$AC$3),"")</f>
        <v/>
      </c>
      <c r="AF45" s="6" t="str">
        <f ca="1">IFERROR(ROUND(AE45*تنظیمات!$C$7/100,0),"")</f>
        <v/>
      </c>
      <c r="AG45" s="41" t="str">
        <f ca="1">IFERROR(ROUND(AE45*تنظیمات!$C$8/100,0),"")</f>
        <v/>
      </c>
      <c r="AH45" s="40" t="str">
        <f ca="1">IFERROR((K45*تنظیمات!$K$5)+(L45*تنظیمات!$L$5)+(M45*تنظیمات!$M$5)+(N45*تنظیمات!$N$5)+(O45*تنظیمات!$O$5)+(P45*تنظیمات!$P$5)+(Q45*تنظیمات!$Q$5)+(R45*تنظیمات!$R$5)+(S45*تنظیمات!$S$5)+(T45*تنظیمات!$T$5)+(U45*تنظیمات!$U$5)+(V45*تنظیمات!$V$5)+(W45*تنظیمات!$W$5)+(X45*تنظیمات!$X$5)+(Y45*تنظیمات!$Y$5)+(Z45*تنظیمات!$Z$5)+(AA45*تنظیمات!$AA$5)+(AB45*تنظیمات!$AB$5)+(AC45*تنظیمات!$AC$5)-(AG45*تنظیمات!$D$9),"")</f>
        <v/>
      </c>
      <c r="AI45" s="40" t="str">
        <f ca="1">IFERROR(IF(AH45&lt;'جدول مالیات'!$F$6,0,
IF(AH45&gt;'جدول مالیات'!$C$10,'جدول مالیات'!$I$9+((AH45-'جدول مالیات'!$C$10)*'جدول مالیات'!$J$10/100),
IF(AH45&gt;'جدول مالیات'!$C$9,'جدول مالیات'!$I$8+((AH45-'جدول مالیات'!$C$9)*'جدول مالیات'!$J$9/100),
IF(AH45&gt;'جدول مالیات'!$C$8,'جدول مالیات'!$I$7+((AH45-'جدول مالیات'!$C$8)*'جدول مالیات'!$J$8/100),
IF(AH45&gt;'جدول مالیات'!$C$7,'جدول مالیات'!$I$6+((AH45-'جدول مالیات'!$C$7)*'جدول مالیات'!$J$7/100),
))))),"")</f>
        <v/>
      </c>
      <c r="AJ45" s="40">
        <f t="shared" ca="1" si="1"/>
        <v>0</v>
      </c>
      <c r="AK45" s="86" t="str">
        <f ca="1">IFERROR(AH45+بهمن!AK45,"")</f>
        <v/>
      </c>
      <c r="AL45" s="86" t="str">
        <f ca="1">IFERROR(IF(AK45&lt;'جدول مالیات'!$F$6*$AT$1,0,
IF(AK45&gt;'جدول مالیات'!$C$10*$AT$1,('جدول مالیات'!$I$9*$AT$1)+((AK45-('جدول مالیات'!$C$10*$AT$1))*'جدول مالیات'!$J$10/100),
IF(AK45&gt;'جدول مالیات'!$C$9*$AT$1,('جدول مالیات'!$I$8*$AT$1)+((AK45-('جدول مالیات'!$C$9*$AT$1))*'جدول مالیات'!$J$9/100),
IF(AK45&gt;'جدول مالیات'!$C$8*$AT$1,('جدول مالیات'!$I$7*$AT$1)+((AK45-('جدول مالیات'!$C$8*$AT$1))*'جدول مالیات'!$J$8/100),
IF(AK45&gt;'جدول مالیات'!$C$7*$AT$1,('جدول مالیات'!$I$6*$AT$1)+((AK45-('جدول مالیات'!$C$7*$AT$1))*'جدول مالیات'!$J$7/100),
))))),"")</f>
        <v/>
      </c>
      <c r="AM45" s="86" t="str">
        <f ca="1">بهمن!AL45</f>
        <v/>
      </c>
      <c r="AN45" s="41">
        <f ca="1">IFERROR(IF(تنظیمات!$C$11="سالانه",AJ45,AI45),"")</f>
        <v>0</v>
      </c>
      <c r="AO45" s="31"/>
      <c r="AP45" s="41" t="str">
        <f t="shared" ca="1" si="2"/>
        <v/>
      </c>
      <c r="AQ45" s="42" t="str">
        <f t="shared" ca="1" si="3"/>
        <v/>
      </c>
      <c r="AR45" s="87" t="str">
        <f t="shared" ca="1" si="4"/>
        <v>اسفند</v>
      </c>
      <c r="AS45" s="78"/>
      <c r="AT45" s="78"/>
      <c r="AU45" s="78"/>
    </row>
    <row r="46" spans="1:47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30" t="str">
        <f>IFERROR(VLOOKUP($B46,'لیست پرسنل'!$B$2:$K$101,5,0),"")</f>
        <v/>
      </c>
      <c r="F46" s="30"/>
      <c r="G46" s="30"/>
      <c r="H46" s="31">
        <v>0</v>
      </c>
      <c r="I46" s="31"/>
      <c r="J46" s="31">
        <v>0</v>
      </c>
      <c r="K46" s="6" t="str">
        <f>IFERROR(VLOOKUP($B46,'لیست پرسنل'!$B$2:$K$21,4,0)*F46,"")</f>
        <v/>
      </c>
      <c r="L46" s="6" t="str">
        <f>IFERROR(IF(VLOOKUP($B46,'لیست پرسنل'!$B$2:$K$21,7,0)="بله",F46*تنظیمات!$C$6,0),"")</f>
        <v/>
      </c>
      <c r="M46" s="6" t="str">
        <f>IFERROR(IF(VLOOKUP($B46,'لیست پرسنل'!$B$2:$K$101,8,0)="بله",IF($F46=$AU$1,تنظیمات!$D$3,تنظیمات!$D$3*$F46/$AU$1),0),"")</f>
        <v/>
      </c>
      <c r="N46" s="6" t="str">
        <f>IFERROR(IF(VLOOKUP($B46,'لیست پرسنل'!$B$2:$K$101,9,0)="بله",IF($F46=$AU$1,تنظیمات!$D$4,تنظیمات!$D$4*$F46/$AU$1),0),"")</f>
        <v/>
      </c>
      <c r="O46" s="6" t="str">
        <f ca="1">IFERROR(IF(F46=$AU$1,IF(VLOOKUP($B46,'لیست پرسنل'!$B$2:$K$101,10,0)="بله",تنظیمات!$C$2*3*E46,0),IF(VLOOKUP($B46,'لیست پرسنل'!$B$2:$K$101,8,0)="بله",تنظیمات!$C$2*3*E46,0)*F46/$AU$1),"")</f>
        <v/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1.4*G46,"")</f>
        <v/>
      </c>
      <c r="AA46" s="6" t="str">
        <f ca="1">IFERROR(ROUND(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)*H46/100),0),"")</f>
        <v/>
      </c>
      <c r="AB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/F46)*I46*40/100,"")</f>
        <v/>
      </c>
      <c r="AC46" s="6" t="str">
        <f ca="1">IFERROR((((K46*تنظیمات!$K$7)+(L46*تنظیمات!$L$7)+(M46*تنظیمات!$M$7)+(N46*تنظیمات!$N$7)+(O46*تنظیمات!$O$7)+(P46*تنظیمات!$P$7)+(Q46*تنظیمات!$Q$7)+(R46*تنظیمات!$R$7)+(S46*تنظیمات!$S$7)+(T46*تنظیمات!$T$7)+(U46*تنظیمات!$U$7)+(V46*تنظیمات!$V$7)+(W46*تنظیمات!$W$7)+(X46*تنظیمات!$X$7)+(Y46*تنظیمات!$Y$7))*30/F46)/220*J46*35/100,"")</f>
        <v/>
      </c>
      <c r="AD46" s="6"/>
      <c r="AE46" s="6" t="str">
        <f ca="1">IFERROR((K46*تنظیمات!$K$3)+(L46*تنظیمات!$L$3)+(M46*تنظیمات!$M$3)+(N46*تنظیمات!$N$3)+(O46*تنظیمات!$O$3)+(P46*تنظیمات!$P$3)+(Q46*تنظیمات!$Q$3)+(R46*تنظیمات!$R$3)+(S46*تنظیمات!$S$3)+(T46*تنظیمات!$T$3)+(U46*تنظیمات!$U$3)+(V46*تنظیمات!$V$3)+(W46*تنظیمات!$W$3)+(X46*تنظیمات!$X$3)+(Y46*تنظیمات!$Y$3)+(Z46*تنظیمات!$Z$3)+(AA46*تنظیمات!$AA$3)+(AB46*تنظیمات!$AB$3)+(AC46*تنظیمات!$AC$3),"")</f>
        <v/>
      </c>
      <c r="AF46" s="6" t="str">
        <f ca="1">IFERROR(ROUND(AE46*تنظیمات!$C$7/100,0),"")</f>
        <v/>
      </c>
      <c r="AG46" s="41" t="str">
        <f ca="1">IFERROR(ROUND(AE46*تنظیمات!$C$8/100,0),"")</f>
        <v/>
      </c>
      <c r="AH46" s="40" t="str">
        <f ca="1">IFERROR((K46*تنظیمات!$K$5)+(L46*تنظیمات!$L$5)+(M46*تنظیمات!$M$5)+(N46*تنظیمات!$N$5)+(O46*تنظیمات!$O$5)+(P46*تنظیمات!$P$5)+(Q46*تنظیمات!$Q$5)+(R46*تنظیمات!$R$5)+(S46*تنظیمات!$S$5)+(T46*تنظیمات!$T$5)+(U46*تنظیمات!$U$5)+(V46*تنظیمات!$V$5)+(W46*تنظیمات!$W$5)+(X46*تنظیمات!$X$5)+(Y46*تنظیمات!$Y$5)+(Z46*تنظیمات!$Z$5)+(AA46*تنظیمات!$AA$5)+(AB46*تنظیمات!$AB$5)+(AC46*تنظیمات!$AC$5)-(AG46*تنظیمات!$D$9),"")</f>
        <v/>
      </c>
      <c r="AI46" s="40" t="str">
        <f ca="1">IFERROR(IF(AH46&lt;'جدول مالیات'!$F$6,0,
IF(AH46&gt;'جدول مالیات'!$C$10,'جدول مالیات'!$I$9+((AH46-'جدول مالیات'!$C$10)*'جدول مالیات'!$J$10/100),
IF(AH46&gt;'جدول مالیات'!$C$9,'جدول مالیات'!$I$8+((AH46-'جدول مالیات'!$C$9)*'جدول مالیات'!$J$9/100),
IF(AH46&gt;'جدول مالیات'!$C$8,'جدول مالیات'!$I$7+((AH46-'جدول مالیات'!$C$8)*'جدول مالیات'!$J$8/100),
IF(AH46&gt;'جدول مالیات'!$C$7,'جدول مالیات'!$I$6+((AH46-'جدول مالیات'!$C$7)*'جدول مالیات'!$J$7/100),
))))),"")</f>
        <v/>
      </c>
      <c r="AJ46" s="40">
        <f t="shared" ca="1" si="1"/>
        <v>0</v>
      </c>
      <c r="AK46" s="86" t="str">
        <f ca="1">IFERROR(AH46+بهمن!AK46,"")</f>
        <v/>
      </c>
      <c r="AL46" s="86" t="str">
        <f ca="1">IFERROR(IF(AK46&lt;'جدول مالیات'!$F$6*$AT$1,0,
IF(AK46&gt;'جدول مالیات'!$C$10*$AT$1,('جدول مالیات'!$I$9*$AT$1)+((AK46-('جدول مالیات'!$C$10*$AT$1))*'جدول مالیات'!$J$10/100),
IF(AK46&gt;'جدول مالیات'!$C$9*$AT$1,('جدول مالیات'!$I$8*$AT$1)+((AK46-('جدول مالیات'!$C$9*$AT$1))*'جدول مالیات'!$J$9/100),
IF(AK46&gt;'جدول مالیات'!$C$8*$AT$1,('جدول مالیات'!$I$7*$AT$1)+((AK46-('جدول مالیات'!$C$8*$AT$1))*'جدول مالیات'!$J$8/100),
IF(AK46&gt;'جدول مالیات'!$C$7*$AT$1,('جدول مالیات'!$I$6*$AT$1)+((AK46-('جدول مالیات'!$C$7*$AT$1))*'جدول مالیات'!$J$7/100),
))))),"")</f>
        <v/>
      </c>
      <c r="AM46" s="86" t="str">
        <f ca="1">بهمن!AL46</f>
        <v/>
      </c>
      <c r="AN46" s="41">
        <f ca="1">IFERROR(IF(تنظیمات!$C$11="سالانه",AJ46,AI46),"")</f>
        <v>0</v>
      </c>
      <c r="AO46" s="31"/>
      <c r="AP46" s="41" t="str">
        <f t="shared" ca="1" si="2"/>
        <v/>
      </c>
      <c r="AQ46" s="42" t="str">
        <f t="shared" ca="1" si="3"/>
        <v/>
      </c>
      <c r="AR46" s="87" t="str">
        <f t="shared" ca="1" si="4"/>
        <v>اسفند</v>
      </c>
      <c r="AS46" s="78"/>
      <c r="AT46" s="78"/>
      <c r="AU46" s="78"/>
    </row>
    <row r="47" spans="1:47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30" t="str">
        <f>IFERROR(VLOOKUP($B47,'لیست پرسنل'!$B$2:$K$101,5,0),"")</f>
        <v/>
      </c>
      <c r="F47" s="30"/>
      <c r="G47" s="30"/>
      <c r="H47" s="31">
        <v>0</v>
      </c>
      <c r="I47" s="31"/>
      <c r="J47" s="31">
        <v>0</v>
      </c>
      <c r="K47" s="6" t="str">
        <f>IFERROR(VLOOKUP($B47,'لیست پرسنل'!$B$2:$K$21,4,0)*F47,"")</f>
        <v/>
      </c>
      <c r="L47" s="6" t="str">
        <f>IFERROR(IF(VLOOKUP($B47,'لیست پرسنل'!$B$2:$K$21,7,0)="بله",F47*تنظیمات!$C$6,0),"")</f>
        <v/>
      </c>
      <c r="M47" s="6" t="str">
        <f>IFERROR(IF(VLOOKUP($B47,'لیست پرسنل'!$B$2:$K$101,8,0)="بله",IF($F47=$AU$1,تنظیمات!$D$3,تنظیمات!$D$3*$F47/$AU$1),0),"")</f>
        <v/>
      </c>
      <c r="N47" s="6" t="str">
        <f>IFERROR(IF(VLOOKUP($B47,'لیست پرسنل'!$B$2:$K$101,9,0)="بله",IF($F47=$AU$1,تنظیمات!$D$4,تنظیمات!$D$4*$F47/$AU$1),0),"")</f>
        <v/>
      </c>
      <c r="O47" s="6" t="str">
        <f ca="1">IFERROR(IF(F47=$AU$1,IF(VLOOKUP($B47,'لیست پرسنل'!$B$2:$K$101,10,0)="بله",تنظیمات!$C$2*3*E47,0),IF(VLOOKUP($B47,'لیست پرسنل'!$B$2:$K$101,8,0)="بله",تنظیمات!$C$2*3*E47,0)*F47/$AU$1),"")</f>
        <v/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1.4*G47,"")</f>
        <v/>
      </c>
      <c r="AA47" s="6" t="str">
        <f ca="1">IFERROR(ROUND(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)*H47/100),0),"")</f>
        <v/>
      </c>
      <c r="AB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/F47)*I47*40/100,"")</f>
        <v/>
      </c>
      <c r="AC47" s="6" t="str">
        <f ca="1">IFERROR((((K47*تنظیمات!$K$7)+(L47*تنظیمات!$L$7)+(M47*تنظیمات!$M$7)+(N47*تنظیمات!$N$7)+(O47*تنظیمات!$O$7)+(P47*تنظیمات!$P$7)+(Q47*تنظیمات!$Q$7)+(R47*تنظیمات!$R$7)+(S47*تنظیمات!$S$7)+(T47*تنظیمات!$T$7)+(U47*تنظیمات!$U$7)+(V47*تنظیمات!$V$7)+(W47*تنظیمات!$W$7)+(X47*تنظیمات!$X$7)+(Y47*تنظیمات!$Y$7))*30/F47)/220*J47*35/100,"")</f>
        <v/>
      </c>
      <c r="AD47" s="6"/>
      <c r="AE47" s="6" t="str">
        <f ca="1">IFERROR((K47*تنظیمات!$K$3)+(L47*تنظیمات!$L$3)+(M47*تنظیمات!$M$3)+(N47*تنظیمات!$N$3)+(O47*تنظیمات!$O$3)+(P47*تنظیمات!$P$3)+(Q47*تنظیمات!$Q$3)+(R47*تنظیمات!$R$3)+(S47*تنظیمات!$S$3)+(T47*تنظیمات!$T$3)+(U47*تنظیمات!$U$3)+(V47*تنظیمات!$V$3)+(W47*تنظیمات!$W$3)+(X47*تنظیمات!$X$3)+(Y47*تنظیمات!$Y$3)+(Z47*تنظیمات!$Z$3)+(AA47*تنظیمات!$AA$3)+(AB47*تنظیمات!$AB$3)+(AC47*تنظیمات!$AC$3),"")</f>
        <v/>
      </c>
      <c r="AF47" s="6" t="str">
        <f ca="1">IFERROR(ROUND(AE47*تنظیمات!$C$7/100,0),"")</f>
        <v/>
      </c>
      <c r="AG47" s="41" t="str">
        <f ca="1">IFERROR(ROUND(AE47*تنظیمات!$C$8/100,0),"")</f>
        <v/>
      </c>
      <c r="AH47" s="40" t="str">
        <f ca="1">IFERROR((K47*تنظیمات!$K$5)+(L47*تنظیمات!$L$5)+(M47*تنظیمات!$M$5)+(N47*تنظیمات!$N$5)+(O47*تنظیمات!$O$5)+(P47*تنظیمات!$P$5)+(Q47*تنظیمات!$Q$5)+(R47*تنظیمات!$R$5)+(S47*تنظیمات!$S$5)+(T47*تنظیمات!$T$5)+(U47*تنظیمات!$U$5)+(V47*تنظیمات!$V$5)+(W47*تنظیمات!$W$5)+(X47*تنظیمات!$X$5)+(Y47*تنظیمات!$Y$5)+(Z47*تنظیمات!$Z$5)+(AA47*تنظیمات!$AA$5)+(AB47*تنظیمات!$AB$5)+(AC47*تنظیمات!$AC$5)-(AG47*تنظیمات!$D$9),"")</f>
        <v/>
      </c>
      <c r="AI47" s="40" t="str">
        <f ca="1">IFERROR(IF(AH47&lt;'جدول مالیات'!$F$6,0,
IF(AH47&gt;'جدول مالیات'!$C$10,'جدول مالیات'!$I$9+((AH47-'جدول مالیات'!$C$10)*'جدول مالیات'!$J$10/100),
IF(AH47&gt;'جدول مالیات'!$C$9,'جدول مالیات'!$I$8+((AH47-'جدول مالیات'!$C$9)*'جدول مالیات'!$J$9/100),
IF(AH47&gt;'جدول مالیات'!$C$8,'جدول مالیات'!$I$7+((AH47-'جدول مالیات'!$C$8)*'جدول مالیات'!$J$8/100),
IF(AH47&gt;'جدول مالیات'!$C$7,'جدول مالیات'!$I$6+((AH47-'جدول مالیات'!$C$7)*'جدول مالیات'!$J$7/100),
))))),"")</f>
        <v/>
      </c>
      <c r="AJ47" s="40">
        <f t="shared" ca="1" si="1"/>
        <v>0</v>
      </c>
      <c r="AK47" s="86" t="str">
        <f ca="1">IFERROR(AH47+بهمن!AK47,"")</f>
        <v/>
      </c>
      <c r="AL47" s="86" t="str">
        <f ca="1">IFERROR(IF(AK47&lt;'جدول مالیات'!$F$6*$AT$1,0,
IF(AK47&gt;'جدول مالیات'!$C$10*$AT$1,('جدول مالیات'!$I$9*$AT$1)+((AK47-('جدول مالیات'!$C$10*$AT$1))*'جدول مالیات'!$J$10/100),
IF(AK47&gt;'جدول مالیات'!$C$9*$AT$1,('جدول مالیات'!$I$8*$AT$1)+((AK47-('جدول مالیات'!$C$9*$AT$1))*'جدول مالیات'!$J$9/100),
IF(AK47&gt;'جدول مالیات'!$C$8*$AT$1,('جدول مالیات'!$I$7*$AT$1)+((AK47-('جدول مالیات'!$C$8*$AT$1))*'جدول مالیات'!$J$8/100),
IF(AK47&gt;'جدول مالیات'!$C$7*$AT$1,('جدول مالیات'!$I$6*$AT$1)+((AK47-('جدول مالیات'!$C$7*$AT$1))*'جدول مالیات'!$J$7/100),
))))),"")</f>
        <v/>
      </c>
      <c r="AM47" s="86" t="str">
        <f ca="1">بهمن!AL47</f>
        <v/>
      </c>
      <c r="AN47" s="41">
        <f ca="1">IFERROR(IF(تنظیمات!$C$11="سالانه",AJ47,AI47),"")</f>
        <v>0</v>
      </c>
      <c r="AO47" s="31"/>
      <c r="AP47" s="41" t="str">
        <f t="shared" ca="1" si="2"/>
        <v/>
      </c>
      <c r="AQ47" s="42" t="str">
        <f t="shared" ca="1" si="3"/>
        <v/>
      </c>
      <c r="AR47" s="87" t="str">
        <f t="shared" ca="1" si="4"/>
        <v>اسفند</v>
      </c>
      <c r="AS47" s="78"/>
      <c r="AT47" s="78"/>
      <c r="AU47" s="78"/>
    </row>
    <row r="48" spans="1:47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30" t="str">
        <f>IFERROR(VLOOKUP($B48,'لیست پرسنل'!$B$2:$K$101,5,0),"")</f>
        <v/>
      </c>
      <c r="F48" s="30"/>
      <c r="G48" s="30"/>
      <c r="H48" s="31">
        <v>0</v>
      </c>
      <c r="I48" s="31"/>
      <c r="J48" s="31">
        <v>0</v>
      </c>
      <c r="K48" s="6" t="str">
        <f>IFERROR(VLOOKUP($B48,'لیست پرسنل'!$B$2:$K$21,4,0)*F48,"")</f>
        <v/>
      </c>
      <c r="L48" s="6" t="str">
        <f>IFERROR(IF(VLOOKUP($B48,'لیست پرسنل'!$B$2:$K$21,7,0)="بله",F48*تنظیمات!$C$6,0),"")</f>
        <v/>
      </c>
      <c r="M48" s="6" t="str">
        <f>IFERROR(IF(VLOOKUP($B48,'لیست پرسنل'!$B$2:$K$101,8,0)="بله",IF($F48=$AU$1,تنظیمات!$D$3,تنظیمات!$D$3*$F48/$AU$1),0),"")</f>
        <v/>
      </c>
      <c r="N48" s="6" t="str">
        <f>IFERROR(IF(VLOOKUP($B48,'لیست پرسنل'!$B$2:$K$101,9,0)="بله",IF($F48=$AU$1,تنظیمات!$D$4,تنظیمات!$D$4*$F48/$AU$1),0),"")</f>
        <v/>
      </c>
      <c r="O48" s="6" t="str">
        <f ca="1">IFERROR(IF(F48=$AU$1,IF(VLOOKUP($B48,'لیست پرسنل'!$B$2:$K$101,10,0)="بله",تنظیمات!$C$2*3*E48,0),IF(VLOOKUP($B48,'لیست پرسنل'!$B$2:$K$101,8,0)="بله",تنظیمات!$C$2*3*E48,0)*F48/$AU$1),"")</f>
        <v/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1.4*G48,"")</f>
        <v/>
      </c>
      <c r="AA48" s="6" t="str">
        <f ca="1">IFERROR(ROUND(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)*H48/100),0),"")</f>
        <v/>
      </c>
      <c r="AB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/F48)*I48*40/100,"")</f>
        <v/>
      </c>
      <c r="AC48" s="6" t="str">
        <f ca="1">IFERROR((((K48*تنظیمات!$K$7)+(L48*تنظیمات!$L$7)+(M48*تنظیمات!$M$7)+(N48*تنظیمات!$N$7)+(O48*تنظیمات!$O$7)+(P48*تنظیمات!$P$7)+(Q48*تنظیمات!$Q$7)+(R48*تنظیمات!$R$7)+(S48*تنظیمات!$S$7)+(T48*تنظیمات!$T$7)+(U48*تنظیمات!$U$7)+(V48*تنظیمات!$V$7)+(W48*تنظیمات!$W$7)+(X48*تنظیمات!$X$7)+(Y48*تنظیمات!$Y$7))*30/F48)/220*J48*35/100,"")</f>
        <v/>
      </c>
      <c r="AD48" s="6"/>
      <c r="AE48" s="6" t="str">
        <f ca="1">IFERROR((K48*تنظیمات!$K$3)+(L48*تنظیمات!$L$3)+(M48*تنظیمات!$M$3)+(N48*تنظیمات!$N$3)+(O48*تنظیمات!$O$3)+(P48*تنظیمات!$P$3)+(Q48*تنظیمات!$Q$3)+(R48*تنظیمات!$R$3)+(S48*تنظیمات!$S$3)+(T48*تنظیمات!$T$3)+(U48*تنظیمات!$U$3)+(V48*تنظیمات!$V$3)+(W48*تنظیمات!$W$3)+(X48*تنظیمات!$X$3)+(Y48*تنظیمات!$Y$3)+(Z48*تنظیمات!$Z$3)+(AA48*تنظیمات!$AA$3)+(AB48*تنظیمات!$AB$3)+(AC48*تنظیمات!$AC$3),"")</f>
        <v/>
      </c>
      <c r="AF48" s="6" t="str">
        <f ca="1">IFERROR(ROUND(AE48*تنظیمات!$C$7/100,0),"")</f>
        <v/>
      </c>
      <c r="AG48" s="41" t="str">
        <f ca="1">IFERROR(ROUND(AE48*تنظیمات!$C$8/100,0),"")</f>
        <v/>
      </c>
      <c r="AH48" s="40" t="str">
        <f ca="1">IFERROR((K48*تنظیمات!$K$5)+(L48*تنظیمات!$L$5)+(M48*تنظیمات!$M$5)+(N48*تنظیمات!$N$5)+(O48*تنظیمات!$O$5)+(P48*تنظیمات!$P$5)+(Q48*تنظیمات!$Q$5)+(R48*تنظیمات!$R$5)+(S48*تنظیمات!$S$5)+(T48*تنظیمات!$T$5)+(U48*تنظیمات!$U$5)+(V48*تنظیمات!$V$5)+(W48*تنظیمات!$W$5)+(X48*تنظیمات!$X$5)+(Y48*تنظیمات!$Y$5)+(Z48*تنظیمات!$Z$5)+(AA48*تنظیمات!$AA$5)+(AB48*تنظیمات!$AB$5)+(AC48*تنظیمات!$AC$5)-(AG48*تنظیمات!$D$9),"")</f>
        <v/>
      </c>
      <c r="AI48" s="40" t="str">
        <f ca="1">IFERROR(IF(AH48&lt;'جدول مالیات'!$F$6,0,
IF(AH48&gt;'جدول مالیات'!$C$10,'جدول مالیات'!$I$9+((AH48-'جدول مالیات'!$C$10)*'جدول مالیات'!$J$10/100),
IF(AH48&gt;'جدول مالیات'!$C$9,'جدول مالیات'!$I$8+((AH48-'جدول مالیات'!$C$9)*'جدول مالیات'!$J$9/100),
IF(AH48&gt;'جدول مالیات'!$C$8,'جدول مالیات'!$I$7+((AH48-'جدول مالیات'!$C$8)*'جدول مالیات'!$J$8/100),
IF(AH48&gt;'جدول مالیات'!$C$7,'جدول مالیات'!$I$6+((AH48-'جدول مالیات'!$C$7)*'جدول مالیات'!$J$7/100),
))))),"")</f>
        <v/>
      </c>
      <c r="AJ48" s="40">
        <f t="shared" ca="1" si="1"/>
        <v>0</v>
      </c>
      <c r="AK48" s="86" t="str">
        <f ca="1">IFERROR(AH48+بهمن!AK48,"")</f>
        <v/>
      </c>
      <c r="AL48" s="86" t="str">
        <f ca="1">IFERROR(IF(AK48&lt;'جدول مالیات'!$F$6*$AT$1,0,
IF(AK48&gt;'جدول مالیات'!$C$10*$AT$1,('جدول مالیات'!$I$9*$AT$1)+((AK48-('جدول مالیات'!$C$10*$AT$1))*'جدول مالیات'!$J$10/100),
IF(AK48&gt;'جدول مالیات'!$C$9*$AT$1,('جدول مالیات'!$I$8*$AT$1)+((AK48-('جدول مالیات'!$C$9*$AT$1))*'جدول مالیات'!$J$9/100),
IF(AK48&gt;'جدول مالیات'!$C$8*$AT$1,('جدول مالیات'!$I$7*$AT$1)+((AK48-('جدول مالیات'!$C$8*$AT$1))*'جدول مالیات'!$J$8/100),
IF(AK48&gt;'جدول مالیات'!$C$7*$AT$1,('جدول مالیات'!$I$6*$AT$1)+((AK48-('جدول مالیات'!$C$7*$AT$1))*'جدول مالیات'!$J$7/100),
))))),"")</f>
        <v/>
      </c>
      <c r="AM48" s="86" t="str">
        <f ca="1">بهمن!AL48</f>
        <v/>
      </c>
      <c r="AN48" s="41">
        <f ca="1">IFERROR(IF(تنظیمات!$C$11="سالانه",AJ48,AI48),"")</f>
        <v>0</v>
      </c>
      <c r="AO48" s="31"/>
      <c r="AP48" s="41" t="str">
        <f t="shared" ca="1" si="2"/>
        <v/>
      </c>
      <c r="AQ48" s="42" t="str">
        <f t="shared" ca="1" si="3"/>
        <v/>
      </c>
      <c r="AR48" s="87" t="str">
        <f t="shared" ca="1" si="4"/>
        <v>اسفند</v>
      </c>
      <c r="AS48" s="78"/>
      <c r="AT48" s="78"/>
      <c r="AU48" s="78"/>
    </row>
    <row r="49" spans="1:47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30" t="str">
        <f>IFERROR(VLOOKUP($B49,'لیست پرسنل'!$B$2:$K$101,5,0),"")</f>
        <v/>
      </c>
      <c r="F49" s="30"/>
      <c r="G49" s="30"/>
      <c r="H49" s="31">
        <v>0</v>
      </c>
      <c r="I49" s="31"/>
      <c r="J49" s="31">
        <v>0</v>
      </c>
      <c r="K49" s="6" t="str">
        <f>IFERROR(VLOOKUP($B49,'لیست پرسنل'!$B$2:$K$21,4,0)*F49,"")</f>
        <v/>
      </c>
      <c r="L49" s="6" t="str">
        <f>IFERROR(IF(VLOOKUP($B49,'لیست پرسنل'!$B$2:$K$21,7,0)="بله",F49*تنظیمات!$C$6,0),"")</f>
        <v/>
      </c>
      <c r="M49" s="6" t="str">
        <f>IFERROR(IF(VLOOKUP($B49,'لیست پرسنل'!$B$2:$K$101,8,0)="بله",IF($F49=$AU$1,تنظیمات!$D$3,تنظیمات!$D$3*$F49/$AU$1),0),"")</f>
        <v/>
      </c>
      <c r="N49" s="6" t="str">
        <f>IFERROR(IF(VLOOKUP($B49,'لیست پرسنل'!$B$2:$K$101,9,0)="بله",IF($F49=$AU$1,تنظیمات!$D$4,تنظیمات!$D$4*$F49/$AU$1),0),"")</f>
        <v/>
      </c>
      <c r="O49" s="6" t="str">
        <f ca="1">IFERROR(IF(F49=$AU$1,IF(VLOOKUP($B49,'لیست پرسنل'!$B$2:$K$101,10,0)="بله",تنظیمات!$C$2*3*E49,0),IF(VLOOKUP($B49,'لیست پرسنل'!$B$2:$K$101,8,0)="بله",تنظیمات!$C$2*3*E49,0)*F49/$AU$1),"")</f>
        <v/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1.4*G49,"")</f>
        <v/>
      </c>
      <c r="AA49" s="6" t="str">
        <f ca="1">IFERROR(ROUND(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)*H49/100),0),"")</f>
        <v/>
      </c>
      <c r="AB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/F49)*I49*40/100,"")</f>
        <v/>
      </c>
      <c r="AC49" s="6" t="str">
        <f ca="1">IFERROR((((K49*تنظیمات!$K$7)+(L49*تنظیمات!$L$7)+(M49*تنظیمات!$M$7)+(N49*تنظیمات!$N$7)+(O49*تنظیمات!$O$7)+(P49*تنظیمات!$P$7)+(Q49*تنظیمات!$Q$7)+(R49*تنظیمات!$R$7)+(S49*تنظیمات!$S$7)+(T49*تنظیمات!$T$7)+(U49*تنظیمات!$U$7)+(V49*تنظیمات!$V$7)+(W49*تنظیمات!$W$7)+(X49*تنظیمات!$X$7)+(Y49*تنظیمات!$Y$7))*30/F49)/220*J49*35/100,"")</f>
        <v/>
      </c>
      <c r="AD49" s="6"/>
      <c r="AE49" s="6" t="str">
        <f ca="1">IFERROR((K49*تنظیمات!$K$3)+(L49*تنظیمات!$L$3)+(M49*تنظیمات!$M$3)+(N49*تنظیمات!$N$3)+(O49*تنظیمات!$O$3)+(P49*تنظیمات!$P$3)+(Q49*تنظیمات!$Q$3)+(R49*تنظیمات!$R$3)+(S49*تنظیمات!$S$3)+(T49*تنظیمات!$T$3)+(U49*تنظیمات!$U$3)+(V49*تنظیمات!$V$3)+(W49*تنظیمات!$W$3)+(X49*تنظیمات!$X$3)+(Y49*تنظیمات!$Y$3)+(Z49*تنظیمات!$Z$3)+(AA49*تنظیمات!$AA$3)+(AB49*تنظیمات!$AB$3)+(AC49*تنظیمات!$AC$3),"")</f>
        <v/>
      </c>
      <c r="AF49" s="6" t="str">
        <f ca="1">IFERROR(ROUND(AE49*تنظیمات!$C$7/100,0),"")</f>
        <v/>
      </c>
      <c r="AG49" s="41" t="str">
        <f ca="1">IFERROR(ROUND(AE49*تنظیمات!$C$8/100,0),"")</f>
        <v/>
      </c>
      <c r="AH49" s="40" t="str">
        <f ca="1">IFERROR((K49*تنظیمات!$K$5)+(L49*تنظیمات!$L$5)+(M49*تنظیمات!$M$5)+(N49*تنظیمات!$N$5)+(O49*تنظیمات!$O$5)+(P49*تنظیمات!$P$5)+(Q49*تنظیمات!$Q$5)+(R49*تنظیمات!$R$5)+(S49*تنظیمات!$S$5)+(T49*تنظیمات!$T$5)+(U49*تنظیمات!$U$5)+(V49*تنظیمات!$V$5)+(W49*تنظیمات!$W$5)+(X49*تنظیمات!$X$5)+(Y49*تنظیمات!$Y$5)+(Z49*تنظیمات!$Z$5)+(AA49*تنظیمات!$AA$5)+(AB49*تنظیمات!$AB$5)+(AC49*تنظیمات!$AC$5)-(AG49*تنظیمات!$D$9),"")</f>
        <v/>
      </c>
      <c r="AI49" s="40" t="str">
        <f ca="1">IFERROR(IF(AH49&lt;'جدول مالیات'!$F$6,0,
IF(AH49&gt;'جدول مالیات'!$C$10,'جدول مالیات'!$I$9+((AH49-'جدول مالیات'!$C$10)*'جدول مالیات'!$J$10/100),
IF(AH49&gt;'جدول مالیات'!$C$9,'جدول مالیات'!$I$8+((AH49-'جدول مالیات'!$C$9)*'جدول مالیات'!$J$9/100),
IF(AH49&gt;'جدول مالیات'!$C$8,'جدول مالیات'!$I$7+((AH49-'جدول مالیات'!$C$8)*'جدول مالیات'!$J$8/100),
IF(AH49&gt;'جدول مالیات'!$C$7,'جدول مالیات'!$I$6+((AH49-'جدول مالیات'!$C$7)*'جدول مالیات'!$J$7/100),
))))),"")</f>
        <v/>
      </c>
      <c r="AJ49" s="40">
        <f t="shared" ca="1" si="1"/>
        <v>0</v>
      </c>
      <c r="AK49" s="86" t="str">
        <f ca="1">IFERROR(AH49+بهمن!AK49,"")</f>
        <v/>
      </c>
      <c r="AL49" s="86" t="str">
        <f ca="1">IFERROR(IF(AK49&lt;'جدول مالیات'!$F$6*$AT$1,0,
IF(AK49&gt;'جدول مالیات'!$C$10*$AT$1,('جدول مالیات'!$I$9*$AT$1)+((AK49-('جدول مالیات'!$C$10*$AT$1))*'جدول مالیات'!$J$10/100),
IF(AK49&gt;'جدول مالیات'!$C$9*$AT$1,('جدول مالیات'!$I$8*$AT$1)+((AK49-('جدول مالیات'!$C$9*$AT$1))*'جدول مالیات'!$J$9/100),
IF(AK49&gt;'جدول مالیات'!$C$8*$AT$1,('جدول مالیات'!$I$7*$AT$1)+((AK49-('جدول مالیات'!$C$8*$AT$1))*'جدول مالیات'!$J$8/100),
IF(AK49&gt;'جدول مالیات'!$C$7*$AT$1,('جدول مالیات'!$I$6*$AT$1)+((AK49-('جدول مالیات'!$C$7*$AT$1))*'جدول مالیات'!$J$7/100),
))))),"")</f>
        <v/>
      </c>
      <c r="AM49" s="86" t="str">
        <f ca="1">بهمن!AL49</f>
        <v/>
      </c>
      <c r="AN49" s="41">
        <f ca="1">IFERROR(IF(تنظیمات!$C$11="سالانه",AJ49,AI49),"")</f>
        <v>0</v>
      </c>
      <c r="AO49" s="31"/>
      <c r="AP49" s="41" t="str">
        <f t="shared" ca="1" si="2"/>
        <v/>
      </c>
      <c r="AQ49" s="42" t="str">
        <f t="shared" ca="1" si="3"/>
        <v/>
      </c>
      <c r="AR49" s="87" t="str">
        <f t="shared" ca="1" si="4"/>
        <v>اسفند</v>
      </c>
      <c r="AS49" s="78"/>
      <c r="AT49" s="78"/>
      <c r="AU49" s="78"/>
    </row>
    <row r="50" spans="1:47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30" t="str">
        <f>IFERROR(VLOOKUP($B50,'لیست پرسنل'!$B$2:$K$101,5,0),"")</f>
        <v/>
      </c>
      <c r="F50" s="30"/>
      <c r="G50" s="30"/>
      <c r="H50" s="31">
        <v>0</v>
      </c>
      <c r="I50" s="31"/>
      <c r="J50" s="31">
        <v>0</v>
      </c>
      <c r="K50" s="6" t="str">
        <f>IFERROR(VLOOKUP($B50,'لیست پرسنل'!$B$2:$K$21,4,0)*F50,"")</f>
        <v/>
      </c>
      <c r="L50" s="6" t="str">
        <f>IFERROR(IF(VLOOKUP($B50,'لیست پرسنل'!$B$2:$K$21,7,0)="بله",F50*تنظیمات!$C$6,0),"")</f>
        <v/>
      </c>
      <c r="M50" s="6" t="str">
        <f>IFERROR(IF(VLOOKUP($B50,'لیست پرسنل'!$B$2:$K$101,8,0)="بله",IF($F50=$AU$1,تنظیمات!$D$3,تنظیمات!$D$3*$F50/$AU$1),0),"")</f>
        <v/>
      </c>
      <c r="N50" s="6" t="str">
        <f>IFERROR(IF(VLOOKUP($B50,'لیست پرسنل'!$B$2:$K$101,9,0)="بله",IF($F50=$AU$1,تنظیمات!$D$4,تنظیمات!$D$4*$F50/$AU$1),0),"")</f>
        <v/>
      </c>
      <c r="O50" s="6" t="str">
        <f ca="1">IFERROR(IF(F50=$AU$1,IF(VLOOKUP($B50,'لیست پرسنل'!$B$2:$K$101,10,0)="بله",تنظیمات!$C$2*3*E50,0),IF(VLOOKUP($B50,'لیست پرسنل'!$B$2:$K$101,8,0)="بله",تنظیمات!$C$2*3*E50,0)*F50/$AU$1),"")</f>
        <v/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1.4*G50,"")</f>
        <v/>
      </c>
      <c r="AA50" s="6" t="str">
        <f ca="1">IFERROR(ROUND(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)*H50/100),0),"")</f>
        <v/>
      </c>
      <c r="AB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/F50)*I50*40/100,"")</f>
        <v/>
      </c>
      <c r="AC50" s="6" t="str">
        <f ca="1">IFERROR((((K50*تنظیمات!$K$7)+(L50*تنظیمات!$L$7)+(M50*تنظیمات!$M$7)+(N50*تنظیمات!$N$7)+(O50*تنظیمات!$O$7)+(P50*تنظیمات!$P$7)+(Q50*تنظیمات!$Q$7)+(R50*تنظیمات!$R$7)+(S50*تنظیمات!$S$7)+(T50*تنظیمات!$T$7)+(U50*تنظیمات!$U$7)+(V50*تنظیمات!$V$7)+(W50*تنظیمات!$W$7)+(X50*تنظیمات!$X$7)+(Y50*تنظیمات!$Y$7))*30/F50)/220*J50*35/100,"")</f>
        <v/>
      </c>
      <c r="AD50" s="6"/>
      <c r="AE50" s="6" t="str">
        <f ca="1">IFERROR((K50*تنظیمات!$K$3)+(L50*تنظیمات!$L$3)+(M50*تنظیمات!$M$3)+(N50*تنظیمات!$N$3)+(O50*تنظیمات!$O$3)+(P50*تنظیمات!$P$3)+(Q50*تنظیمات!$Q$3)+(R50*تنظیمات!$R$3)+(S50*تنظیمات!$S$3)+(T50*تنظیمات!$T$3)+(U50*تنظیمات!$U$3)+(V50*تنظیمات!$V$3)+(W50*تنظیمات!$W$3)+(X50*تنظیمات!$X$3)+(Y50*تنظیمات!$Y$3)+(Z50*تنظیمات!$Z$3)+(AA50*تنظیمات!$AA$3)+(AB50*تنظیمات!$AB$3)+(AC50*تنظیمات!$AC$3),"")</f>
        <v/>
      </c>
      <c r="AF50" s="6" t="str">
        <f ca="1">IFERROR(ROUND(AE50*تنظیمات!$C$7/100,0),"")</f>
        <v/>
      </c>
      <c r="AG50" s="41" t="str">
        <f ca="1">IFERROR(ROUND(AE50*تنظیمات!$C$8/100,0),"")</f>
        <v/>
      </c>
      <c r="AH50" s="40" t="str">
        <f ca="1">IFERROR((K50*تنظیمات!$K$5)+(L50*تنظیمات!$L$5)+(M50*تنظیمات!$M$5)+(N50*تنظیمات!$N$5)+(O50*تنظیمات!$O$5)+(P50*تنظیمات!$P$5)+(Q50*تنظیمات!$Q$5)+(R50*تنظیمات!$R$5)+(S50*تنظیمات!$S$5)+(T50*تنظیمات!$T$5)+(U50*تنظیمات!$U$5)+(V50*تنظیمات!$V$5)+(W50*تنظیمات!$W$5)+(X50*تنظیمات!$X$5)+(Y50*تنظیمات!$Y$5)+(Z50*تنظیمات!$Z$5)+(AA50*تنظیمات!$AA$5)+(AB50*تنظیمات!$AB$5)+(AC50*تنظیمات!$AC$5)-(AG50*تنظیمات!$D$9),"")</f>
        <v/>
      </c>
      <c r="AI50" s="40" t="str">
        <f ca="1">IFERROR(IF(AH50&lt;'جدول مالیات'!$F$6,0,
IF(AH50&gt;'جدول مالیات'!$C$10,'جدول مالیات'!$I$9+((AH50-'جدول مالیات'!$C$10)*'جدول مالیات'!$J$10/100),
IF(AH50&gt;'جدول مالیات'!$C$9,'جدول مالیات'!$I$8+((AH50-'جدول مالیات'!$C$9)*'جدول مالیات'!$J$9/100),
IF(AH50&gt;'جدول مالیات'!$C$8,'جدول مالیات'!$I$7+((AH50-'جدول مالیات'!$C$8)*'جدول مالیات'!$J$8/100),
IF(AH50&gt;'جدول مالیات'!$C$7,'جدول مالیات'!$I$6+((AH50-'جدول مالیات'!$C$7)*'جدول مالیات'!$J$7/100),
))))),"")</f>
        <v/>
      </c>
      <c r="AJ50" s="40">
        <f t="shared" ca="1" si="1"/>
        <v>0</v>
      </c>
      <c r="AK50" s="86" t="str">
        <f ca="1">IFERROR(AH50+بهمن!AK50,"")</f>
        <v/>
      </c>
      <c r="AL50" s="86" t="str">
        <f ca="1">IFERROR(IF(AK50&lt;'جدول مالیات'!$F$6*$AT$1,0,
IF(AK50&gt;'جدول مالیات'!$C$10*$AT$1,('جدول مالیات'!$I$9*$AT$1)+((AK50-('جدول مالیات'!$C$10*$AT$1))*'جدول مالیات'!$J$10/100),
IF(AK50&gt;'جدول مالیات'!$C$9*$AT$1,('جدول مالیات'!$I$8*$AT$1)+((AK50-('جدول مالیات'!$C$9*$AT$1))*'جدول مالیات'!$J$9/100),
IF(AK50&gt;'جدول مالیات'!$C$8*$AT$1,('جدول مالیات'!$I$7*$AT$1)+((AK50-('جدول مالیات'!$C$8*$AT$1))*'جدول مالیات'!$J$8/100),
IF(AK50&gt;'جدول مالیات'!$C$7*$AT$1,('جدول مالیات'!$I$6*$AT$1)+((AK50-('جدول مالیات'!$C$7*$AT$1))*'جدول مالیات'!$J$7/100),
))))),"")</f>
        <v/>
      </c>
      <c r="AM50" s="86" t="str">
        <f ca="1">بهمن!AL50</f>
        <v/>
      </c>
      <c r="AN50" s="41">
        <f ca="1">IFERROR(IF(تنظیمات!$C$11="سالانه",AJ50,AI50),"")</f>
        <v>0</v>
      </c>
      <c r="AO50" s="31"/>
      <c r="AP50" s="41" t="str">
        <f t="shared" ca="1" si="2"/>
        <v/>
      </c>
      <c r="AQ50" s="42" t="str">
        <f t="shared" ca="1" si="3"/>
        <v/>
      </c>
      <c r="AR50" s="87" t="str">
        <f t="shared" ca="1" si="4"/>
        <v>اسفند</v>
      </c>
      <c r="AS50" s="78"/>
      <c r="AT50" s="78"/>
      <c r="AU50" s="78"/>
    </row>
    <row r="51" spans="1:47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30" t="str">
        <f>IFERROR(VLOOKUP($B51,'لیست پرسنل'!$B$2:$K$101,5,0),"")</f>
        <v/>
      </c>
      <c r="F51" s="30"/>
      <c r="G51" s="30"/>
      <c r="H51" s="31">
        <v>0</v>
      </c>
      <c r="I51" s="31"/>
      <c r="J51" s="31">
        <v>0</v>
      </c>
      <c r="K51" s="6" t="str">
        <f>IFERROR(VLOOKUP($B51,'لیست پرسنل'!$B$2:$K$21,4,0)*F51,"")</f>
        <v/>
      </c>
      <c r="L51" s="6" t="str">
        <f>IFERROR(IF(VLOOKUP($B51,'لیست پرسنل'!$B$2:$K$21,7,0)="بله",F51*تنظیمات!$C$6,0),"")</f>
        <v/>
      </c>
      <c r="M51" s="6" t="str">
        <f>IFERROR(IF(VLOOKUP($B51,'لیست پرسنل'!$B$2:$K$101,8,0)="بله",IF($F51=$AU$1,تنظیمات!$D$3,تنظیمات!$D$3*$F51/$AU$1),0),"")</f>
        <v/>
      </c>
      <c r="N51" s="6" t="str">
        <f>IFERROR(IF(VLOOKUP($B51,'لیست پرسنل'!$B$2:$K$101,9,0)="بله",IF($F51=$AU$1,تنظیمات!$D$4,تنظیمات!$D$4*$F51/$AU$1),0),"")</f>
        <v/>
      </c>
      <c r="O51" s="6" t="str">
        <f ca="1">IFERROR(IF(F51=$AU$1,IF(VLOOKUP($B51,'لیست پرسنل'!$B$2:$K$101,10,0)="بله",تنظیمات!$C$2*3*E51,0),IF(VLOOKUP($B51,'لیست پرسنل'!$B$2:$K$101,8,0)="بله",تنظیمات!$C$2*3*E51,0)*F51/$AU$1),"")</f>
        <v/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1.4*G51,"")</f>
        <v/>
      </c>
      <c r="AA51" s="6" t="str">
        <f ca="1">IFERROR(ROUND(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)*H51/100),0),"")</f>
        <v/>
      </c>
      <c r="AB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/F51)*I51*40/100,"")</f>
        <v/>
      </c>
      <c r="AC51" s="6" t="str">
        <f ca="1">IFERROR((((K51*تنظیمات!$K$7)+(L51*تنظیمات!$L$7)+(M51*تنظیمات!$M$7)+(N51*تنظیمات!$N$7)+(O51*تنظیمات!$O$7)+(P51*تنظیمات!$P$7)+(Q51*تنظیمات!$Q$7)+(R51*تنظیمات!$R$7)+(S51*تنظیمات!$S$7)+(T51*تنظیمات!$T$7)+(U51*تنظیمات!$U$7)+(V51*تنظیمات!$V$7)+(W51*تنظیمات!$W$7)+(X51*تنظیمات!$X$7)+(Y51*تنظیمات!$Y$7))*30/F51)/220*J51*35/100,"")</f>
        <v/>
      </c>
      <c r="AD51" s="6"/>
      <c r="AE51" s="6" t="str">
        <f ca="1">IFERROR((K51*تنظیمات!$K$3)+(L51*تنظیمات!$L$3)+(M51*تنظیمات!$M$3)+(N51*تنظیمات!$N$3)+(O51*تنظیمات!$O$3)+(P51*تنظیمات!$P$3)+(Q51*تنظیمات!$Q$3)+(R51*تنظیمات!$R$3)+(S51*تنظیمات!$S$3)+(T51*تنظیمات!$T$3)+(U51*تنظیمات!$U$3)+(V51*تنظیمات!$V$3)+(W51*تنظیمات!$W$3)+(X51*تنظیمات!$X$3)+(Y51*تنظیمات!$Y$3)+(Z51*تنظیمات!$Z$3)+(AA51*تنظیمات!$AA$3)+(AB51*تنظیمات!$AB$3)+(AC51*تنظیمات!$AC$3),"")</f>
        <v/>
      </c>
      <c r="AF51" s="6" t="str">
        <f ca="1">IFERROR(ROUND(AE51*تنظیمات!$C$7/100,0),"")</f>
        <v/>
      </c>
      <c r="AG51" s="41" t="str">
        <f ca="1">IFERROR(ROUND(AE51*تنظیمات!$C$8/100,0),"")</f>
        <v/>
      </c>
      <c r="AH51" s="40" t="str">
        <f ca="1">IFERROR((K51*تنظیمات!$K$5)+(L51*تنظیمات!$L$5)+(M51*تنظیمات!$M$5)+(N51*تنظیمات!$N$5)+(O51*تنظیمات!$O$5)+(P51*تنظیمات!$P$5)+(Q51*تنظیمات!$Q$5)+(R51*تنظیمات!$R$5)+(S51*تنظیمات!$S$5)+(T51*تنظیمات!$T$5)+(U51*تنظیمات!$U$5)+(V51*تنظیمات!$V$5)+(W51*تنظیمات!$W$5)+(X51*تنظیمات!$X$5)+(Y51*تنظیمات!$Y$5)+(Z51*تنظیمات!$Z$5)+(AA51*تنظیمات!$AA$5)+(AB51*تنظیمات!$AB$5)+(AC51*تنظیمات!$AC$5)-(AG51*تنظیمات!$D$9),"")</f>
        <v/>
      </c>
      <c r="AI51" s="40" t="str">
        <f ca="1">IFERROR(IF(AH51&lt;'جدول مالیات'!$F$6,0,
IF(AH51&gt;'جدول مالیات'!$C$10,'جدول مالیات'!$I$9+((AH51-'جدول مالیات'!$C$10)*'جدول مالیات'!$J$10/100),
IF(AH51&gt;'جدول مالیات'!$C$9,'جدول مالیات'!$I$8+((AH51-'جدول مالیات'!$C$9)*'جدول مالیات'!$J$9/100),
IF(AH51&gt;'جدول مالیات'!$C$8,'جدول مالیات'!$I$7+((AH51-'جدول مالیات'!$C$8)*'جدول مالیات'!$J$8/100),
IF(AH51&gt;'جدول مالیات'!$C$7,'جدول مالیات'!$I$6+((AH51-'جدول مالیات'!$C$7)*'جدول مالیات'!$J$7/100),
))))),"")</f>
        <v/>
      </c>
      <c r="AJ51" s="40">
        <f t="shared" ca="1" si="1"/>
        <v>0</v>
      </c>
      <c r="AK51" s="86" t="str">
        <f ca="1">IFERROR(AH51+بهمن!AK51,"")</f>
        <v/>
      </c>
      <c r="AL51" s="86" t="str">
        <f ca="1">IFERROR(IF(AK51&lt;'جدول مالیات'!$F$6*$AT$1,0,
IF(AK51&gt;'جدول مالیات'!$C$10*$AT$1,('جدول مالیات'!$I$9*$AT$1)+((AK51-('جدول مالیات'!$C$10*$AT$1))*'جدول مالیات'!$J$10/100),
IF(AK51&gt;'جدول مالیات'!$C$9*$AT$1,('جدول مالیات'!$I$8*$AT$1)+((AK51-('جدول مالیات'!$C$9*$AT$1))*'جدول مالیات'!$J$9/100),
IF(AK51&gt;'جدول مالیات'!$C$8*$AT$1,('جدول مالیات'!$I$7*$AT$1)+((AK51-('جدول مالیات'!$C$8*$AT$1))*'جدول مالیات'!$J$8/100),
IF(AK51&gt;'جدول مالیات'!$C$7*$AT$1,('جدول مالیات'!$I$6*$AT$1)+((AK51-('جدول مالیات'!$C$7*$AT$1))*'جدول مالیات'!$J$7/100),
))))),"")</f>
        <v/>
      </c>
      <c r="AM51" s="86" t="str">
        <f ca="1">بهمن!AL51</f>
        <v/>
      </c>
      <c r="AN51" s="41">
        <f ca="1">IFERROR(IF(تنظیمات!$C$11="سالانه",AJ51,AI51),"")</f>
        <v>0</v>
      </c>
      <c r="AO51" s="31"/>
      <c r="AP51" s="41" t="str">
        <f t="shared" ca="1" si="2"/>
        <v/>
      </c>
      <c r="AQ51" s="42" t="str">
        <f t="shared" ca="1" si="3"/>
        <v/>
      </c>
      <c r="AR51" s="87" t="str">
        <f t="shared" ca="1" si="4"/>
        <v>اسفند</v>
      </c>
      <c r="AS51" s="78"/>
      <c r="AT51" s="78"/>
      <c r="AU51" s="78"/>
    </row>
    <row r="52" spans="1:47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30" t="str">
        <f>IFERROR(VLOOKUP($B52,'لیست پرسنل'!$B$2:$K$101,5,0),"")</f>
        <v/>
      </c>
      <c r="F52" s="30"/>
      <c r="G52" s="30"/>
      <c r="H52" s="31">
        <v>0</v>
      </c>
      <c r="I52" s="31"/>
      <c r="J52" s="31">
        <v>0</v>
      </c>
      <c r="K52" s="6" t="str">
        <f>IFERROR(VLOOKUP($B52,'لیست پرسنل'!$B$2:$K$21,4,0)*F52,"")</f>
        <v/>
      </c>
      <c r="L52" s="6" t="str">
        <f>IFERROR(IF(VLOOKUP($B52,'لیست پرسنل'!$B$2:$K$21,7,0)="بله",F52*تنظیمات!$C$6,0),"")</f>
        <v/>
      </c>
      <c r="M52" s="6" t="str">
        <f>IFERROR(IF(VLOOKUP($B52,'لیست پرسنل'!$B$2:$K$101,8,0)="بله",IF($F52=$AU$1,تنظیمات!$D$3,تنظیمات!$D$3*$F52/$AU$1),0),"")</f>
        <v/>
      </c>
      <c r="N52" s="6" t="str">
        <f>IFERROR(IF(VLOOKUP($B52,'لیست پرسنل'!$B$2:$K$101,9,0)="بله",IF($F52=$AU$1,تنظیمات!$D$4,تنظیمات!$D$4*$F52/$AU$1),0),"")</f>
        <v/>
      </c>
      <c r="O52" s="6" t="str">
        <f ca="1">IFERROR(IF(F52=$AU$1,IF(VLOOKUP($B52,'لیست پرسنل'!$B$2:$K$101,10,0)="بله",تنظیمات!$C$2*3*E52,0),IF(VLOOKUP($B52,'لیست پرسنل'!$B$2:$K$101,8,0)="بله",تنظیمات!$C$2*3*E52,0)*F52/$AU$1),"")</f>
        <v/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1.4*G52,"")</f>
        <v/>
      </c>
      <c r="AA52" s="6" t="str">
        <f ca="1">IFERROR(ROUND(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)*H52/100),0),"")</f>
        <v/>
      </c>
      <c r="AB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/F52)*I52*40/100,"")</f>
        <v/>
      </c>
      <c r="AC52" s="6" t="str">
        <f ca="1">IFERROR((((K52*تنظیمات!$K$7)+(L52*تنظیمات!$L$7)+(M52*تنظیمات!$M$7)+(N52*تنظیمات!$N$7)+(O52*تنظیمات!$O$7)+(P52*تنظیمات!$P$7)+(Q52*تنظیمات!$Q$7)+(R52*تنظیمات!$R$7)+(S52*تنظیمات!$S$7)+(T52*تنظیمات!$T$7)+(U52*تنظیمات!$U$7)+(V52*تنظیمات!$V$7)+(W52*تنظیمات!$W$7)+(X52*تنظیمات!$X$7)+(Y52*تنظیمات!$Y$7))*30/F52)/220*J52*35/100,"")</f>
        <v/>
      </c>
      <c r="AD52" s="6"/>
      <c r="AE52" s="6" t="str">
        <f ca="1">IFERROR((K52*تنظیمات!$K$3)+(L52*تنظیمات!$L$3)+(M52*تنظیمات!$M$3)+(N52*تنظیمات!$N$3)+(O52*تنظیمات!$O$3)+(P52*تنظیمات!$P$3)+(Q52*تنظیمات!$Q$3)+(R52*تنظیمات!$R$3)+(S52*تنظیمات!$S$3)+(T52*تنظیمات!$T$3)+(U52*تنظیمات!$U$3)+(V52*تنظیمات!$V$3)+(W52*تنظیمات!$W$3)+(X52*تنظیمات!$X$3)+(Y52*تنظیمات!$Y$3)+(Z52*تنظیمات!$Z$3)+(AA52*تنظیمات!$AA$3)+(AB52*تنظیمات!$AB$3)+(AC52*تنظیمات!$AC$3),"")</f>
        <v/>
      </c>
      <c r="AF52" s="6" t="str">
        <f ca="1">IFERROR(ROUND(AE52*تنظیمات!$C$7/100,0),"")</f>
        <v/>
      </c>
      <c r="AG52" s="41" t="str">
        <f ca="1">IFERROR(ROUND(AE52*تنظیمات!$C$8/100,0),"")</f>
        <v/>
      </c>
      <c r="AH52" s="40" t="str">
        <f ca="1">IFERROR((K52*تنظیمات!$K$5)+(L52*تنظیمات!$L$5)+(M52*تنظیمات!$M$5)+(N52*تنظیمات!$N$5)+(O52*تنظیمات!$O$5)+(P52*تنظیمات!$P$5)+(Q52*تنظیمات!$Q$5)+(R52*تنظیمات!$R$5)+(S52*تنظیمات!$S$5)+(T52*تنظیمات!$T$5)+(U52*تنظیمات!$U$5)+(V52*تنظیمات!$V$5)+(W52*تنظیمات!$W$5)+(X52*تنظیمات!$X$5)+(Y52*تنظیمات!$Y$5)+(Z52*تنظیمات!$Z$5)+(AA52*تنظیمات!$AA$5)+(AB52*تنظیمات!$AB$5)+(AC52*تنظیمات!$AC$5)-(AG52*تنظیمات!$D$9),"")</f>
        <v/>
      </c>
      <c r="AI52" s="40" t="str">
        <f ca="1">IFERROR(IF(AH52&lt;'جدول مالیات'!$F$6,0,
IF(AH52&gt;'جدول مالیات'!$C$10,'جدول مالیات'!$I$9+((AH52-'جدول مالیات'!$C$10)*'جدول مالیات'!$J$10/100),
IF(AH52&gt;'جدول مالیات'!$C$9,'جدول مالیات'!$I$8+((AH52-'جدول مالیات'!$C$9)*'جدول مالیات'!$J$9/100),
IF(AH52&gt;'جدول مالیات'!$C$8,'جدول مالیات'!$I$7+((AH52-'جدول مالیات'!$C$8)*'جدول مالیات'!$J$8/100),
IF(AH52&gt;'جدول مالیات'!$C$7,'جدول مالیات'!$I$6+((AH52-'جدول مالیات'!$C$7)*'جدول مالیات'!$J$7/100),
))))),"")</f>
        <v/>
      </c>
      <c r="AJ52" s="40">
        <f t="shared" ca="1" si="1"/>
        <v>0</v>
      </c>
      <c r="AK52" s="86" t="str">
        <f ca="1">IFERROR(AH52+بهمن!AK52,"")</f>
        <v/>
      </c>
      <c r="AL52" s="86" t="str">
        <f ca="1">IFERROR(IF(AK52&lt;'جدول مالیات'!$F$6*$AT$1,0,
IF(AK52&gt;'جدول مالیات'!$C$10*$AT$1,('جدول مالیات'!$I$9*$AT$1)+((AK52-('جدول مالیات'!$C$10*$AT$1))*'جدول مالیات'!$J$10/100),
IF(AK52&gt;'جدول مالیات'!$C$9*$AT$1,('جدول مالیات'!$I$8*$AT$1)+((AK52-('جدول مالیات'!$C$9*$AT$1))*'جدول مالیات'!$J$9/100),
IF(AK52&gt;'جدول مالیات'!$C$8*$AT$1,('جدول مالیات'!$I$7*$AT$1)+((AK52-('جدول مالیات'!$C$8*$AT$1))*'جدول مالیات'!$J$8/100),
IF(AK52&gt;'جدول مالیات'!$C$7*$AT$1,('جدول مالیات'!$I$6*$AT$1)+((AK52-('جدول مالیات'!$C$7*$AT$1))*'جدول مالیات'!$J$7/100),
))))),"")</f>
        <v/>
      </c>
      <c r="AM52" s="86" t="str">
        <f ca="1">بهمن!AL52</f>
        <v/>
      </c>
      <c r="AN52" s="41">
        <f ca="1">IFERROR(IF(تنظیمات!$C$11="سالانه",AJ52,AI52),"")</f>
        <v>0</v>
      </c>
      <c r="AO52" s="31"/>
      <c r="AP52" s="41" t="str">
        <f t="shared" ca="1" si="2"/>
        <v/>
      </c>
      <c r="AQ52" s="42" t="str">
        <f t="shared" ca="1" si="3"/>
        <v/>
      </c>
      <c r="AR52" s="87" t="str">
        <f t="shared" ca="1" si="4"/>
        <v>اسفند</v>
      </c>
      <c r="AS52" s="78"/>
      <c r="AT52" s="78"/>
      <c r="AU52" s="78"/>
    </row>
    <row r="53" spans="1:47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30" t="str">
        <f>IFERROR(VLOOKUP($B53,'لیست پرسنل'!$B$2:$K$101,5,0),"")</f>
        <v/>
      </c>
      <c r="F53" s="30"/>
      <c r="G53" s="30"/>
      <c r="H53" s="31">
        <v>0</v>
      </c>
      <c r="I53" s="31"/>
      <c r="J53" s="31">
        <v>0</v>
      </c>
      <c r="K53" s="6" t="str">
        <f>IFERROR(VLOOKUP($B53,'لیست پرسنل'!$B$2:$K$21,4,0)*F53,"")</f>
        <v/>
      </c>
      <c r="L53" s="6" t="str">
        <f>IFERROR(IF(VLOOKUP($B53,'لیست پرسنل'!$B$2:$K$21,7,0)="بله",F53*تنظیمات!$C$6,0),"")</f>
        <v/>
      </c>
      <c r="M53" s="6" t="str">
        <f>IFERROR(IF(VLOOKUP($B53,'لیست پرسنل'!$B$2:$K$101,8,0)="بله",IF($F53=$AU$1,تنظیمات!$D$3,تنظیمات!$D$3*$F53/$AU$1),0),"")</f>
        <v/>
      </c>
      <c r="N53" s="6" t="str">
        <f>IFERROR(IF(VLOOKUP($B53,'لیست پرسنل'!$B$2:$K$101,9,0)="بله",IF($F53=$AU$1,تنظیمات!$D$4,تنظیمات!$D$4*$F53/$AU$1),0),"")</f>
        <v/>
      </c>
      <c r="O53" s="6" t="str">
        <f ca="1">IFERROR(IF(F53=$AU$1,IF(VLOOKUP($B53,'لیست پرسنل'!$B$2:$K$101,10,0)="بله",تنظیمات!$C$2*3*E53,0),IF(VLOOKUP($B53,'لیست پرسنل'!$B$2:$K$101,8,0)="بله",تنظیمات!$C$2*3*E53,0)*F53/$AU$1),"")</f>
        <v/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1.4*G53,"")</f>
        <v/>
      </c>
      <c r="AA53" s="6" t="str">
        <f ca="1">IFERROR(ROUND(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)*H53/100),0),"")</f>
        <v/>
      </c>
      <c r="AB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/F53)*I53*40/100,"")</f>
        <v/>
      </c>
      <c r="AC53" s="6" t="str">
        <f ca="1">IFERROR((((K53*تنظیمات!$K$7)+(L53*تنظیمات!$L$7)+(M53*تنظیمات!$M$7)+(N53*تنظیمات!$N$7)+(O53*تنظیمات!$O$7)+(P53*تنظیمات!$P$7)+(Q53*تنظیمات!$Q$7)+(R53*تنظیمات!$R$7)+(S53*تنظیمات!$S$7)+(T53*تنظیمات!$T$7)+(U53*تنظیمات!$U$7)+(V53*تنظیمات!$V$7)+(W53*تنظیمات!$W$7)+(X53*تنظیمات!$X$7)+(Y53*تنظیمات!$Y$7))*30/F53)/220*J53*35/100,"")</f>
        <v/>
      </c>
      <c r="AD53" s="6"/>
      <c r="AE53" s="6" t="str">
        <f ca="1">IFERROR((K53*تنظیمات!$K$3)+(L53*تنظیمات!$L$3)+(M53*تنظیمات!$M$3)+(N53*تنظیمات!$N$3)+(O53*تنظیمات!$O$3)+(P53*تنظیمات!$P$3)+(Q53*تنظیمات!$Q$3)+(R53*تنظیمات!$R$3)+(S53*تنظیمات!$S$3)+(T53*تنظیمات!$T$3)+(U53*تنظیمات!$U$3)+(V53*تنظیمات!$V$3)+(W53*تنظیمات!$W$3)+(X53*تنظیمات!$X$3)+(Y53*تنظیمات!$Y$3)+(Z53*تنظیمات!$Z$3)+(AA53*تنظیمات!$AA$3)+(AB53*تنظیمات!$AB$3)+(AC53*تنظیمات!$AC$3),"")</f>
        <v/>
      </c>
      <c r="AF53" s="6" t="str">
        <f ca="1">IFERROR(ROUND(AE53*تنظیمات!$C$7/100,0),"")</f>
        <v/>
      </c>
      <c r="AG53" s="41" t="str">
        <f ca="1">IFERROR(ROUND(AE53*تنظیمات!$C$8/100,0),"")</f>
        <v/>
      </c>
      <c r="AH53" s="40" t="str">
        <f ca="1">IFERROR((K53*تنظیمات!$K$5)+(L53*تنظیمات!$L$5)+(M53*تنظیمات!$M$5)+(N53*تنظیمات!$N$5)+(O53*تنظیمات!$O$5)+(P53*تنظیمات!$P$5)+(Q53*تنظیمات!$Q$5)+(R53*تنظیمات!$R$5)+(S53*تنظیمات!$S$5)+(T53*تنظیمات!$T$5)+(U53*تنظیمات!$U$5)+(V53*تنظیمات!$V$5)+(W53*تنظیمات!$W$5)+(X53*تنظیمات!$X$5)+(Y53*تنظیمات!$Y$5)+(Z53*تنظیمات!$Z$5)+(AA53*تنظیمات!$AA$5)+(AB53*تنظیمات!$AB$5)+(AC53*تنظیمات!$AC$5)-(AG53*تنظیمات!$D$9),"")</f>
        <v/>
      </c>
      <c r="AI53" s="40" t="str">
        <f ca="1">IFERROR(IF(AH53&lt;'جدول مالیات'!$F$6,0,
IF(AH53&gt;'جدول مالیات'!$C$10,'جدول مالیات'!$I$9+((AH53-'جدول مالیات'!$C$10)*'جدول مالیات'!$J$10/100),
IF(AH53&gt;'جدول مالیات'!$C$9,'جدول مالیات'!$I$8+((AH53-'جدول مالیات'!$C$9)*'جدول مالیات'!$J$9/100),
IF(AH53&gt;'جدول مالیات'!$C$8,'جدول مالیات'!$I$7+((AH53-'جدول مالیات'!$C$8)*'جدول مالیات'!$J$8/100),
IF(AH53&gt;'جدول مالیات'!$C$7,'جدول مالیات'!$I$6+((AH53-'جدول مالیات'!$C$7)*'جدول مالیات'!$J$7/100),
))))),"")</f>
        <v/>
      </c>
      <c r="AJ53" s="40">
        <f t="shared" ca="1" si="1"/>
        <v>0</v>
      </c>
      <c r="AK53" s="86" t="str">
        <f ca="1">IFERROR(AH53+بهمن!AK53,"")</f>
        <v/>
      </c>
      <c r="AL53" s="86" t="str">
        <f ca="1">IFERROR(IF(AK53&lt;'جدول مالیات'!$F$6*$AT$1,0,
IF(AK53&gt;'جدول مالیات'!$C$10*$AT$1,('جدول مالیات'!$I$9*$AT$1)+((AK53-('جدول مالیات'!$C$10*$AT$1))*'جدول مالیات'!$J$10/100),
IF(AK53&gt;'جدول مالیات'!$C$9*$AT$1,('جدول مالیات'!$I$8*$AT$1)+((AK53-('جدول مالیات'!$C$9*$AT$1))*'جدول مالیات'!$J$9/100),
IF(AK53&gt;'جدول مالیات'!$C$8*$AT$1,('جدول مالیات'!$I$7*$AT$1)+((AK53-('جدول مالیات'!$C$8*$AT$1))*'جدول مالیات'!$J$8/100),
IF(AK53&gt;'جدول مالیات'!$C$7*$AT$1,('جدول مالیات'!$I$6*$AT$1)+((AK53-('جدول مالیات'!$C$7*$AT$1))*'جدول مالیات'!$J$7/100),
))))),"")</f>
        <v/>
      </c>
      <c r="AM53" s="86" t="str">
        <f ca="1">بهمن!AL53</f>
        <v/>
      </c>
      <c r="AN53" s="41">
        <f ca="1">IFERROR(IF(تنظیمات!$C$11="سالانه",AJ53,AI53),"")</f>
        <v>0</v>
      </c>
      <c r="AO53" s="31"/>
      <c r="AP53" s="41" t="str">
        <f t="shared" ca="1" si="2"/>
        <v/>
      </c>
      <c r="AQ53" s="42" t="str">
        <f t="shared" ca="1" si="3"/>
        <v/>
      </c>
      <c r="AR53" s="87" t="str">
        <f t="shared" ca="1" si="4"/>
        <v>اسفند</v>
      </c>
      <c r="AS53" s="78"/>
      <c r="AT53" s="78"/>
      <c r="AU53" s="78"/>
    </row>
    <row r="54" spans="1:47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30" t="str">
        <f>IFERROR(VLOOKUP($B54,'لیست پرسنل'!$B$2:$K$101,5,0),"")</f>
        <v/>
      </c>
      <c r="F54" s="30"/>
      <c r="G54" s="30"/>
      <c r="H54" s="31">
        <v>0</v>
      </c>
      <c r="I54" s="31"/>
      <c r="J54" s="31">
        <v>0</v>
      </c>
      <c r="K54" s="6" t="str">
        <f>IFERROR(VLOOKUP($B54,'لیست پرسنل'!$B$2:$K$21,4,0)*F54,"")</f>
        <v/>
      </c>
      <c r="L54" s="6" t="str">
        <f>IFERROR(IF(VLOOKUP($B54,'لیست پرسنل'!$B$2:$K$21,7,0)="بله",F54*تنظیمات!$C$6,0),"")</f>
        <v/>
      </c>
      <c r="M54" s="6" t="str">
        <f>IFERROR(IF(VLOOKUP($B54,'لیست پرسنل'!$B$2:$K$101,8,0)="بله",IF($F54=$AU$1,تنظیمات!$D$3,تنظیمات!$D$3*$F54/$AU$1),0),"")</f>
        <v/>
      </c>
      <c r="N54" s="6" t="str">
        <f>IFERROR(IF(VLOOKUP($B54,'لیست پرسنل'!$B$2:$K$101,9,0)="بله",IF($F54=$AU$1,تنظیمات!$D$4,تنظیمات!$D$4*$F54/$AU$1),0),"")</f>
        <v/>
      </c>
      <c r="O54" s="6" t="str">
        <f ca="1">IFERROR(IF(F54=$AU$1,IF(VLOOKUP($B54,'لیست پرسنل'!$B$2:$K$101,10,0)="بله",تنظیمات!$C$2*3*E54,0),IF(VLOOKUP($B54,'لیست پرسنل'!$B$2:$K$101,8,0)="بله",تنظیمات!$C$2*3*E54,0)*F54/$AU$1),"")</f>
        <v/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1.4*G54,"")</f>
        <v/>
      </c>
      <c r="AA54" s="6" t="str">
        <f ca="1">IFERROR(ROUND(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)*H54/100),0),"")</f>
        <v/>
      </c>
      <c r="AB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/F54)*I54*40/100,"")</f>
        <v/>
      </c>
      <c r="AC54" s="6" t="str">
        <f ca="1">IFERROR((((K54*تنظیمات!$K$7)+(L54*تنظیمات!$L$7)+(M54*تنظیمات!$M$7)+(N54*تنظیمات!$N$7)+(O54*تنظیمات!$O$7)+(P54*تنظیمات!$P$7)+(Q54*تنظیمات!$Q$7)+(R54*تنظیمات!$R$7)+(S54*تنظیمات!$S$7)+(T54*تنظیمات!$T$7)+(U54*تنظیمات!$U$7)+(V54*تنظیمات!$V$7)+(W54*تنظیمات!$W$7)+(X54*تنظیمات!$X$7)+(Y54*تنظیمات!$Y$7))*30/F54)/220*J54*35/100,"")</f>
        <v/>
      </c>
      <c r="AD54" s="6"/>
      <c r="AE54" s="6" t="str">
        <f ca="1">IFERROR((K54*تنظیمات!$K$3)+(L54*تنظیمات!$L$3)+(M54*تنظیمات!$M$3)+(N54*تنظیمات!$N$3)+(O54*تنظیمات!$O$3)+(P54*تنظیمات!$P$3)+(Q54*تنظیمات!$Q$3)+(R54*تنظیمات!$R$3)+(S54*تنظیمات!$S$3)+(T54*تنظیمات!$T$3)+(U54*تنظیمات!$U$3)+(V54*تنظیمات!$V$3)+(W54*تنظیمات!$W$3)+(X54*تنظیمات!$X$3)+(Y54*تنظیمات!$Y$3)+(Z54*تنظیمات!$Z$3)+(AA54*تنظیمات!$AA$3)+(AB54*تنظیمات!$AB$3)+(AC54*تنظیمات!$AC$3),"")</f>
        <v/>
      </c>
      <c r="AF54" s="6" t="str">
        <f ca="1">IFERROR(ROUND(AE54*تنظیمات!$C$7/100,0),"")</f>
        <v/>
      </c>
      <c r="AG54" s="41" t="str">
        <f ca="1">IFERROR(ROUND(AE54*تنظیمات!$C$8/100,0),"")</f>
        <v/>
      </c>
      <c r="AH54" s="40" t="str">
        <f ca="1">IFERROR((K54*تنظیمات!$K$5)+(L54*تنظیمات!$L$5)+(M54*تنظیمات!$M$5)+(N54*تنظیمات!$N$5)+(O54*تنظیمات!$O$5)+(P54*تنظیمات!$P$5)+(Q54*تنظیمات!$Q$5)+(R54*تنظیمات!$R$5)+(S54*تنظیمات!$S$5)+(T54*تنظیمات!$T$5)+(U54*تنظیمات!$U$5)+(V54*تنظیمات!$V$5)+(W54*تنظیمات!$W$5)+(X54*تنظیمات!$X$5)+(Y54*تنظیمات!$Y$5)+(Z54*تنظیمات!$Z$5)+(AA54*تنظیمات!$AA$5)+(AB54*تنظیمات!$AB$5)+(AC54*تنظیمات!$AC$5)-(AG54*تنظیمات!$D$9),"")</f>
        <v/>
      </c>
      <c r="AI54" s="40" t="str">
        <f ca="1">IFERROR(IF(AH54&lt;'جدول مالیات'!$F$6,0,
IF(AH54&gt;'جدول مالیات'!$C$10,'جدول مالیات'!$I$9+((AH54-'جدول مالیات'!$C$10)*'جدول مالیات'!$J$10/100),
IF(AH54&gt;'جدول مالیات'!$C$9,'جدول مالیات'!$I$8+((AH54-'جدول مالیات'!$C$9)*'جدول مالیات'!$J$9/100),
IF(AH54&gt;'جدول مالیات'!$C$8,'جدول مالیات'!$I$7+((AH54-'جدول مالیات'!$C$8)*'جدول مالیات'!$J$8/100),
IF(AH54&gt;'جدول مالیات'!$C$7,'جدول مالیات'!$I$6+((AH54-'جدول مالیات'!$C$7)*'جدول مالیات'!$J$7/100),
))))),"")</f>
        <v/>
      </c>
      <c r="AJ54" s="40">
        <f t="shared" ca="1" si="1"/>
        <v>0</v>
      </c>
      <c r="AK54" s="86" t="str">
        <f ca="1">IFERROR(AH54+بهمن!AK54,"")</f>
        <v/>
      </c>
      <c r="AL54" s="86" t="str">
        <f ca="1">IFERROR(IF(AK54&lt;'جدول مالیات'!$F$6*$AT$1,0,
IF(AK54&gt;'جدول مالیات'!$C$10*$AT$1,('جدول مالیات'!$I$9*$AT$1)+((AK54-('جدول مالیات'!$C$10*$AT$1))*'جدول مالیات'!$J$10/100),
IF(AK54&gt;'جدول مالیات'!$C$9*$AT$1,('جدول مالیات'!$I$8*$AT$1)+((AK54-('جدول مالیات'!$C$9*$AT$1))*'جدول مالیات'!$J$9/100),
IF(AK54&gt;'جدول مالیات'!$C$8*$AT$1,('جدول مالیات'!$I$7*$AT$1)+((AK54-('جدول مالیات'!$C$8*$AT$1))*'جدول مالیات'!$J$8/100),
IF(AK54&gt;'جدول مالیات'!$C$7*$AT$1,('جدول مالیات'!$I$6*$AT$1)+((AK54-('جدول مالیات'!$C$7*$AT$1))*'جدول مالیات'!$J$7/100),
))))),"")</f>
        <v/>
      </c>
      <c r="AM54" s="86" t="str">
        <f ca="1">بهمن!AL54</f>
        <v/>
      </c>
      <c r="AN54" s="41">
        <f ca="1">IFERROR(IF(تنظیمات!$C$11="سالانه",AJ54,AI54),"")</f>
        <v>0</v>
      </c>
      <c r="AO54" s="31"/>
      <c r="AP54" s="41" t="str">
        <f t="shared" ca="1" si="2"/>
        <v/>
      </c>
      <c r="AQ54" s="42" t="str">
        <f t="shared" ca="1" si="3"/>
        <v/>
      </c>
      <c r="AR54" s="87" t="str">
        <f t="shared" ca="1" si="4"/>
        <v>اسفند</v>
      </c>
      <c r="AS54" s="78"/>
      <c r="AT54" s="78"/>
      <c r="AU54" s="78"/>
    </row>
    <row r="55" spans="1:47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30" t="str">
        <f>IFERROR(VLOOKUP($B55,'لیست پرسنل'!$B$2:$K$101,5,0),"")</f>
        <v/>
      </c>
      <c r="F55" s="30"/>
      <c r="G55" s="30"/>
      <c r="H55" s="31">
        <v>0</v>
      </c>
      <c r="I55" s="31"/>
      <c r="J55" s="31">
        <v>0</v>
      </c>
      <c r="K55" s="6" t="str">
        <f>IFERROR(VLOOKUP($B55,'لیست پرسنل'!$B$2:$K$21,4,0)*F55,"")</f>
        <v/>
      </c>
      <c r="L55" s="6" t="str">
        <f>IFERROR(IF(VLOOKUP($B55,'لیست پرسنل'!$B$2:$K$21,7,0)="بله",F55*تنظیمات!$C$6,0),"")</f>
        <v/>
      </c>
      <c r="M55" s="6" t="str">
        <f>IFERROR(IF(VLOOKUP($B55,'لیست پرسنل'!$B$2:$K$101,8,0)="بله",IF($F55=$AU$1,تنظیمات!$D$3,تنظیمات!$D$3*$F55/$AU$1),0),"")</f>
        <v/>
      </c>
      <c r="N55" s="6" t="str">
        <f>IFERROR(IF(VLOOKUP($B55,'لیست پرسنل'!$B$2:$K$101,9,0)="بله",IF($F55=$AU$1,تنظیمات!$D$4,تنظیمات!$D$4*$F55/$AU$1),0),"")</f>
        <v/>
      </c>
      <c r="O55" s="6" t="str">
        <f ca="1">IFERROR(IF(F55=$AU$1,IF(VLOOKUP($B55,'لیست پرسنل'!$B$2:$K$101,10,0)="بله",تنظیمات!$C$2*3*E55,0),IF(VLOOKUP($B55,'لیست پرسنل'!$B$2:$K$101,8,0)="بله",تنظیمات!$C$2*3*E55,0)*F55/$AU$1),"")</f>
        <v/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1.4*G55,"")</f>
        <v/>
      </c>
      <c r="AA55" s="6" t="str">
        <f ca="1">IFERROR(ROUND(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)*H55/100),0),"")</f>
        <v/>
      </c>
      <c r="AB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/F55)*I55*40/100,"")</f>
        <v/>
      </c>
      <c r="AC55" s="6" t="str">
        <f ca="1">IFERROR((((K55*تنظیمات!$K$7)+(L55*تنظیمات!$L$7)+(M55*تنظیمات!$M$7)+(N55*تنظیمات!$N$7)+(O55*تنظیمات!$O$7)+(P55*تنظیمات!$P$7)+(Q55*تنظیمات!$Q$7)+(R55*تنظیمات!$R$7)+(S55*تنظیمات!$S$7)+(T55*تنظیمات!$T$7)+(U55*تنظیمات!$U$7)+(V55*تنظیمات!$V$7)+(W55*تنظیمات!$W$7)+(X55*تنظیمات!$X$7)+(Y55*تنظیمات!$Y$7))*30/F55)/220*J55*35/100,"")</f>
        <v/>
      </c>
      <c r="AD55" s="6"/>
      <c r="AE55" s="6" t="str">
        <f ca="1">IFERROR((K55*تنظیمات!$K$3)+(L55*تنظیمات!$L$3)+(M55*تنظیمات!$M$3)+(N55*تنظیمات!$N$3)+(O55*تنظیمات!$O$3)+(P55*تنظیمات!$P$3)+(Q55*تنظیمات!$Q$3)+(R55*تنظیمات!$R$3)+(S55*تنظیمات!$S$3)+(T55*تنظیمات!$T$3)+(U55*تنظیمات!$U$3)+(V55*تنظیمات!$V$3)+(W55*تنظیمات!$W$3)+(X55*تنظیمات!$X$3)+(Y55*تنظیمات!$Y$3)+(Z55*تنظیمات!$Z$3)+(AA55*تنظیمات!$AA$3)+(AB55*تنظیمات!$AB$3)+(AC55*تنظیمات!$AC$3),"")</f>
        <v/>
      </c>
      <c r="AF55" s="6" t="str">
        <f ca="1">IFERROR(ROUND(AE55*تنظیمات!$C$7/100,0),"")</f>
        <v/>
      </c>
      <c r="AG55" s="41" t="str">
        <f ca="1">IFERROR(ROUND(AE55*تنظیمات!$C$8/100,0),"")</f>
        <v/>
      </c>
      <c r="AH55" s="40" t="str">
        <f ca="1">IFERROR((K55*تنظیمات!$K$5)+(L55*تنظیمات!$L$5)+(M55*تنظیمات!$M$5)+(N55*تنظیمات!$N$5)+(O55*تنظیمات!$O$5)+(P55*تنظیمات!$P$5)+(Q55*تنظیمات!$Q$5)+(R55*تنظیمات!$R$5)+(S55*تنظیمات!$S$5)+(T55*تنظیمات!$T$5)+(U55*تنظیمات!$U$5)+(V55*تنظیمات!$V$5)+(W55*تنظیمات!$W$5)+(X55*تنظیمات!$X$5)+(Y55*تنظیمات!$Y$5)+(Z55*تنظیمات!$Z$5)+(AA55*تنظیمات!$AA$5)+(AB55*تنظیمات!$AB$5)+(AC55*تنظیمات!$AC$5)-(AG55*تنظیمات!$D$9),"")</f>
        <v/>
      </c>
      <c r="AI55" s="40" t="str">
        <f ca="1">IFERROR(IF(AH55&lt;'جدول مالیات'!$F$6,0,
IF(AH55&gt;'جدول مالیات'!$C$10,'جدول مالیات'!$I$9+((AH55-'جدول مالیات'!$C$10)*'جدول مالیات'!$J$10/100),
IF(AH55&gt;'جدول مالیات'!$C$9,'جدول مالیات'!$I$8+((AH55-'جدول مالیات'!$C$9)*'جدول مالیات'!$J$9/100),
IF(AH55&gt;'جدول مالیات'!$C$8,'جدول مالیات'!$I$7+((AH55-'جدول مالیات'!$C$8)*'جدول مالیات'!$J$8/100),
IF(AH55&gt;'جدول مالیات'!$C$7,'جدول مالیات'!$I$6+((AH55-'جدول مالیات'!$C$7)*'جدول مالیات'!$J$7/100),
))))),"")</f>
        <v/>
      </c>
      <c r="AJ55" s="40">
        <f t="shared" ca="1" si="1"/>
        <v>0</v>
      </c>
      <c r="AK55" s="86" t="str">
        <f ca="1">IFERROR(AH55+بهمن!AK55,"")</f>
        <v/>
      </c>
      <c r="AL55" s="86" t="str">
        <f ca="1">IFERROR(IF(AK55&lt;'جدول مالیات'!$F$6*$AT$1,0,
IF(AK55&gt;'جدول مالیات'!$C$10*$AT$1,('جدول مالیات'!$I$9*$AT$1)+((AK55-('جدول مالیات'!$C$10*$AT$1))*'جدول مالیات'!$J$10/100),
IF(AK55&gt;'جدول مالیات'!$C$9*$AT$1,('جدول مالیات'!$I$8*$AT$1)+((AK55-('جدول مالیات'!$C$9*$AT$1))*'جدول مالیات'!$J$9/100),
IF(AK55&gt;'جدول مالیات'!$C$8*$AT$1,('جدول مالیات'!$I$7*$AT$1)+((AK55-('جدول مالیات'!$C$8*$AT$1))*'جدول مالیات'!$J$8/100),
IF(AK55&gt;'جدول مالیات'!$C$7*$AT$1,('جدول مالیات'!$I$6*$AT$1)+((AK55-('جدول مالیات'!$C$7*$AT$1))*'جدول مالیات'!$J$7/100),
))))),"")</f>
        <v/>
      </c>
      <c r="AM55" s="86" t="str">
        <f ca="1">بهمن!AL55</f>
        <v/>
      </c>
      <c r="AN55" s="41">
        <f ca="1">IFERROR(IF(تنظیمات!$C$11="سالانه",AJ55,AI55),"")</f>
        <v>0</v>
      </c>
      <c r="AO55" s="31"/>
      <c r="AP55" s="41" t="str">
        <f t="shared" ca="1" si="2"/>
        <v/>
      </c>
      <c r="AQ55" s="42" t="str">
        <f t="shared" ca="1" si="3"/>
        <v/>
      </c>
      <c r="AR55" s="87" t="str">
        <f t="shared" ca="1" si="4"/>
        <v>اسفند</v>
      </c>
      <c r="AS55" s="78"/>
      <c r="AT55" s="78"/>
      <c r="AU55" s="78"/>
    </row>
    <row r="56" spans="1:47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30" t="str">
        <f>IFERROR(VLOOKUP($B56,'لیست پرسنل'!$B$2:$K$101,5,0),"")</f>
        <v/>
      </c>
      <c r="F56" s="30"/>
      <c r="G56" s="30"/>
      <c r="H56" s="31">
        <v>0</v>
      </c>
      <c r="I56" s="31"/>
      <c r="J56" s="31">
        <v>0</v>
      </c>
      <c r="K56" s="6" t="str">
        <f>IFERROR(VLOOKUP($B56,'لیست پرسنل'!$B$2:$K$21,4,0)*F56,"")</f>
        <v/>
      </c>
      <c r="L56" s="6" t="str">
        <f>IFERROR(IF(VLOOKUP($B56,'لیست پرسنل'!$B$2:$K$21,7,0)="بله",F56*تنظیمات!$C$6,0),"")</f>
        <v/>
      </c>
      <c r="M56" s="6" t="str">
        <f>IFERROR(IF(VLOOKUP($B56,'لیست پرسنل'!$B$2:$K$101,8,0)="بله",IF($F56=$AU$1,تنظیمات!$D$3,تنظیمات!$D$3*$F56/$AU$1),0),"")</f>
        <v/>
      </c>
      <c r="N56" s="6" t="str">
        <f>IFERROR(IF(VLOOKUP($B56,'لیست پرسنل'!$B$2:$K$101,9,0)="بله",IF($F56=$AU$1,تنظیمات!$D$4,تنظیمات!$D$4*$F56/$AU$1),0),"")</f>
        <v/>
      </c>
      <c r="O56" s="6" t="str">
        <f ca="1">IFERROR(IF(F56=$AU$1,IF(VLOOKUP($B56,'لیست پرسنل'!$B$2:$K$101,10,0)="بله",تنظیمات!$C$2*3*E56,0),IF(VLOOKUP($B56,'لیست پرسنل'!$B$2:$K$101,8,0)="بله",تنظیمات!$C$2*3*E56,0)*F56/$AU$1),"")</f>
        <v/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1.4*G56,"")</f>
        <v/>
      </c>
      <c r="AA56" s="6" t="str">
        <f ca="1">IFERROR(ROUND(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)*H56/100),0),"")</f>
        <v/>
      </c>
      <c r="AB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/F56)*I56*40/100,"")</f>
        <v/>
      </c>
      <c r="AC56" s="6" t="str">
        <f ca="1">IFERROR((((K56*تنظیمات!$K$7)+(L56*تنظیمات!$L$7)+(M56*تنظیمات!$M$7)+(N56*تنظیمات!$N$7)+(O56*تنظیمات!$O$7)+(P56*تنظیمات!$P$7)+(Q56*تنظیمات!$Q$7)+(R56*تنظیمات!$R$7)+(S56*تنظیمات!$S$7)+(T56*تنظیمات!$T$7)+(U56*تنظیمات!$U$7)+(V56*تنظیمات!$V$7)+(W56*تنظیمات!$W$7)+(X56*تنظیمات!$X$7)+(Y56*تنظیمات!$Y$7))*30/F56)/220*J56*35/100,"")</f>
        <v/>
      </c>
      <c r="AD56" s="6"/>
      <c r="AE56" s="6" t="str">
        <f ca="1">IFERROR((K56*تنظیمات!$K$3)+(L56*تنظیمات!$L$3)+(M56*تنظیمات!$M$3)+(N56*تنظیمات!$N$3)+(O56*تنظیمات!$O$3)+(P56*تنظیمات!$P$3)+(Q56*تنظیمات!$Q$3)+(R56*تنظیمات!$R$3)+(S56*تنظیمات!$S$3)+(T56*تنظیمات!$T$3)+(U56*تنظیمات!$U$3)+(V56*تنظیمات!$V$3)+(W56*تنظیمات!$W$3)+(X56*تنظیمات!$X$3)+(Y56*تنظیمات!$Y$3)+(Z56*تنظیمات!$Z$3)+(AA56*تنظیمات!$AA$3)+(AB56*تنظیمات!$AB$3)+(AC56*تنظیمات!$AC$3),"")</f>
        <v/>
      </c>
      <c r="AF56" s="6" t="str">
        <f ca="1">IFERROR(ROUND(AE56*تنظیمات!$C$7/100,0),"")</f>
        <v/>
      </c>
      <c r="AG56" s="41" t="str">
        <f ca="1">IFERROR(ROUND(AE56*تنظیمات!$C$8/100,0),"")</f>
        <v/>
      </c>
      <c r="AH56" s="40" t="str">
        <f ca="1">IFERROR((K56*تنظیمات!$K$5)+(L56*تنظیمات!$L$5)+(M56*تنظیمات!$M$5)+(N56*تنظیمات!$N$5)+(O56*تنظیمات!$O$5)+(P56*تنظیمات!$P$5)+(Q56*تنظیمات!$Q$5)+(R56*تنظیمات!$R$5)+(S56*تنظیمات!$S$5)+(T56*تنظیمات!$T$5)+(U56*تنظیمات!$U$5)+(V56*تنظیمات!$V$5)+(W56*تنظیمات!$W$5)+(X56*تنظیمات!$X$5)+(Y56*تنظیمات!$Y$5)+(Z56*تنظیمات!$Z$5)+(AA56*تنظیمات!$AA$5)+(AB56*تنظیمات!$AB$5)+(AC56*تنظیمات!$AC$5)-(AG56*تنظیمات!$D$9),"")</f>
        <v/>
      </c>
      <c r="AI56" s="40" t="str">
        <f ca="1">IFERROR(IF(AH56&lt;'جدول مالیات'!$F$6,0,
IF(AH56&gt;'جدول مالیات'!$C$10,'جدول مالیات'!$I$9+((AH56-'جدول مالیات'!$C$10)*'جدول مالیات'!$J$10/100),
IF(AH56&gt;'جدول مالیات'!$C$9,'جدول مالیات'!$I$8+((AH56-'جدول مالیات'!$C$9)*'جدول مالیات'!$J$9/100),
IF(AH56&gt;'جدول مالیات'!$C$8,'جدول مالیات'!$I$7+((AH56-'جدول مالیات'!$C$8)*'جدول مالیات'!$J$8/100),
IF(AH56&gt;'جدول مالیات'!$C$7,'جدول مالیات'!$I$6+((AH56-'جدول مالیات'!$C$7)*'جدول مالیات'!$J$7/100),
))))),"")</f>
        <v/>
      </c>
      <c r="AJ56" s="40">
        <f t="shared" ca="1" si="1"/>
        <v>0</v>
      </c>
      <c r="AK56" s="86" t="str">
        <f ca="1">IFERROR(AH56+بهمن!AK56,"")</f>
        <v/>
      </c>
      <c r="AL56" s="86" t="str">
        <f ca="1">IFERROR(IF(AK56&lt;'جدول مالیات'!$F$6*$AT$1,0,
IF(AK56&gt;'جدول مالیات'!$C$10*$AT$1,('جدول مالیات'!$I$9*$AT$1)+((AK56-('جدول مالیات'!$C$10*$AT$1))*'جدول مالیات'!$J$10/100),
IF(AK56&gt;'جدول مالیات'!$C$9*$AT$1,('جدول مالیات'!$I$8*$AT$1)+((AK56-('جدول مالیات'!$C$9*$AT$1))*'جدول مالیات'!$J$9/100),
IF(AK56&gt;'جدول مالیات'!$C$8*$AT$1,('جدول مالیات'!$I$7*$AT$1)+((AK56-('جدول مالیات'!$C$8*$AT$1))*'جدول مالیات'!$J$8/100),
IF(AK56&gt;'جدول مالیات'!$C$7*$AT$1,('جدول مالیات'!$I$6*$AT$1)+((AK56-('جدول مالیات'!$C$7*$AT$1))*'جدول مالیات'!$J$7/100),
))))),"")</f>
        <v/>
      </c>
      <c r="AM56" s="86" t="str">
        <f ca="1">بهمن!AL56</f>
        <v/>
      </c>
      <c r="AN56" s="41">
        <f ca="1">IFERROR(IF(تنظیمات!$C$11="سالانه",AJ56,AI56),"")</f>
        <v>0</v>
      </c>
      <c r="AO56" s="31"/>
      <c r="AP56" s="41" t="str">
        <f t="shared" ca="1" si="2"/>
        <v/>
      </c>
      <c r="AQ56" s="42" t="str">
        <f t="shared" ca="1" si="3"/>
        <v/>
      </c>
      <c r="AR56" s="87" t="str">
        <f t="shared" ca="1" si="4"/>
        <v>اسفند</v>
      </c>
      <c r="AS56" s="78"/>
      <c r="AT56" s="78"/>
      <c r="AU56" s="78"/>
    </row>
    <row r="57" spans="1:47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30" t="str">
        <f>IFERROR(VLOOKUP($B57,'لیست پرسنل'!$B$2:$K$101,5,0),"")</f>
        <v/>
      </c>
      <c r="F57" s="30"/>
      <c r="G57" s="30"/>
      <c r="H57" s="31">
        <v>0</v>
      </c>
      <c r="I57" s="31"/>
      <c r="J57" s="31">
        <v>0</v>
      </c>
      <c r="K57" s="6" t="str">
        <f>IFERROR(VLOOKUP($B57,'لیست پرسنل'!$B$2:$K$21,4,0)*F57,"")</f>
        <v/>
      </c>
      <c r="L57" s="6" t="str">
        <f>IFERROR(IF(VLOOKUP($B57,'لیست پرسنل'!$B$2:$K$21,7,0)="بله",F57*تنظیمات!$C$6,0),"")</f>
        <v/>
      </c>
      <c r="M57" s="6" t="str">
        <f>IFERROR(IF(VLOOKUP($B57,'لیست پرسنل'!$B$2:$K$101,8,0)="بله",IF($F57=$AU$1,تنظیمات!$D$3,تنظیمات!$D$3*$F57/$AU$1),0),"")</f>
        <v/>
      </c>
      <c r="N57" s="6" t="str">
        <f>IFERROR(IF(VLOOKUP($B57,'لیست پرسنل'!$B$2:$K$101,9,0)="بله",IF($F57=$AU$1,تنظیمات!$D$4,تنظیمات!$D$4*$F57/$AU$1),0),"")</f>
        <v/>
      </c>
      <c r="O57" s="6" t="str">
        <f ca="1">IFERROR(IF(F57=$AU$1,IF(VLOOKUP($B57,'لیست پرسنل'!$B$2:$K$101,10,0)="بله",تنظیمات!$C$2*3*E57,0),IF(VLOOKUP($B57,'لیست پرسنل'!$B$2:$K$101,8,0)="بله",تنظیمات!$C$2*3*E57,0)*F57/$AU$1),"")</f>
        <v/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1.4*G57,"")</f>
        <v/>
      </c>
      <c r="AA57" s="6" t="str">
        <f ca="1">IFERROR(ROUND(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)*H57/100),0),"")</f>
        <v/>
      </c>
      <c r="AB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/F57)*I57*40/100,"")</f>
        <v/>
      </c>
      <c r="AC57" s="6" t="str">
        <f ca="1">IFERROR((((K57*تنظیمات!$K$7)+(L57*تنظیمات!$L$7)+(M57*تنظیمات!$M$7)+(N57*تنظیمات!$N$7)+(O57*تنظیمات!$O$7)+(P57*تنظیمات!$P$7)+(Q57*تنظیمات!$Q$7)+(R57*تنظیمات!$R$7)+(S57*تنظیمات!$S$7)+(T57*تنظیمات!$T$7)+(U57*تنظیمات!$U$7)+(V57*تنظیمات!$V$7)+(W57*تنظیمات!$W$7)+(X57*تنظیمات!$X$7)+(Y57*تنظیمات!$Y$7))*30/F57)/220*J57*35/100,"")</f>
        <v/>
      </c>
      <c r="AD57" s="6"/>
      <c r="AE57" s="6" t="str">
        <f ca="1">IFERROR((K57*تنظیمات!$K$3)+(L57*تنظیمات!$L$3)+(M57*تنظیمات!$M$3)+(N57*تنظیمات!$N$3)+(O57*تنظیمات!$O$3)+(P57*تنظیمات!$P$3)+(Q57*تنظیمات!$Q$3)+(R57*تنظیمات!$R$3)+(S57*تنظیمات!$S$3)+(T57*تنظیمات!$T$3)+(U57*تنظیمات!$U$3)+(V57*تنظیمات!$V$3)+(W57*تنظیمات!$W$3)+(X57*تنظیمات!$X$3)+(Y57*تنظیمات!$Y$3)+(Z57*تنظیمات!$Z$3)+(AA57*تنظیمات!$AA$3)+(AB57*تنظیمات!$AB$3)+(AC57*تنظیمات!$AC$3),"")</f>
        <v/>
      </c>
      <c r="AF57" s="6" t="str">
        <f ca="1">IFERROR(ROUND(AE57*تنظیمات!$C$7/100,0),"")</f>
        <v/>
      </c>
      <c r="AG57" s="41" t="str">
        <f ca="1">IFERROR(ROUND(AE57*تنظیمات!$C$8/100,0),"")</f>
        <v/>
      </c>
      <c r="AH57" s="40" t="str">
        <f ca="1">IFERROR((K57*تنظیمات!$K$5)+(L57*تنظیمات!$L$5)+(M57*تنظیمات!$M$5)+(N57*تنظیمات!$N$5)+(O57*تنظیمات!$O$5)+(P57*تنظیمات!$P$5)+(Q57*تنظیمات!$Q$5)+(R57*تنظیمات!$R$5)+(S57*تنظیمات!$S$5)+(T57*تنظیمات!$T$5)+(U57*تنظیمات!$U$5)+(V57*تنظیمات!$V$5)+(W57*تنظیمات!$W$5)+(X57*تنظیمات!$X$5)+(Y57*تنظیمات!$Y$5)+(Z57*تنظیمات!$Z$5)+(AA57*تنظیمات!$AA$5)+(AB57*تنظیمات!$AB$5)+(AC57*تنظیمات!$AC$5)-(AG57*تنظیمات!$D$9),"")</f>
        <v/>
      </c>
      <c r="AI57" s="40" t="str">
        <f ca="1">IFERROR(IF(AH57&lt;'جدول مالیات'!$F$6,0,
IF(AH57&gt;'جدول مالیات'!$C$10,'جدول مالیات'!$I$9+((AH57-'جدول مالیات'!$C$10)*'جدول مالیات'!$J$10/100),
IF(AH57&gt;'جدول مالیات'!$C$9,'جدول مالیات'!$I$8+((AH57-'جدول مالیات'!$C$9)*'جدول مالیات'!$J$9/100),
IF(AH57&gt;'جدول مالیات'!$C$8,'جدول مالیات'!$I$7+((AH57-'جدول مالیات'!$C$8)*'جدول مالیات'!$J$8/100),
IF(AH57&gt;'جدول مالیات'!$C$7,'جدول مالیات'!$I$6+((AH57-'جدول مالیات'!$C$7)*'جدول مالیات'!$J$7/100),
))))),"")</f>
        <v/>
      </c>
      <c r="AJ57" s="40">
        <f t="shared" ca="1" si="1"/>
        <v>0</v>
      </c>
      <c r="AK57" s="86" t="str">
        <f ca="1">IFERROR(AH57+بهمن!AK57,"")</f>
        <v/>
      </c>
      <c r="AL57" s="86" t="str">
        <f ca="1">IFERROR(IF(AK57&lt;'جدول مالیات'!$F$6*$AT$1,0,
IF(AK57&gt;'جدول مالیات'!$C$10*$AT$1,('جدول مالیات'!$I$9*$AT$1)+((AK57-('جدول مالیات'!$C$10*$AT$1))*'جدول مالیات'!$J$10/100),
IF(AK57&gt;'جدول مالیات'!$C$9*$AT$1,('جدول مالیات'!$I$8*$AT$1)+((AK57-('جدول مالیات'!$C$9*$AT$1))*'جدول مالیات'!$J$9/100),
IF(AK57&gt;'جدول مالیات'!$C$8*$AT$1,('جدول مالیات'!$I$7*$AT$1)+((AK57-('جدول مالیات'!$C$8*$AT$1))*'جدول مالیات'!$J$8/100),
IF(AK57&gt;'جدول مالیات'!$C$7*$AT$1,('جدول مالیات'!$I$6*$AT$1)+((AK57-('جدول مالیات'!$C$7*$AT$1))*'جدول مالیات'!$J$7/100),
))))),"")</f>
        <v/>
      </c>
      <c r="AM57" s="86" t="str">
        <f ca="1">بهمن!AL57</f>
        <v/>
      </c>
      <c r="AN57" s="41">
        <f ca="1">IFERROR(IF(تنظیمات!$C$11="سالانه",AJ57,AI57),"")</f>
        <v>0</v>
      </c>
      <c r="AO57" s="31"/>
      <c r="AP57" s="41" t="str">
        <f t="shared" ca="1" si="2"/>
        <v/>
      </c>
      <c r="AQ57" s="42" t="str">
        <f t="shared" ca="1" si="3"/>
        <v/>
      </c>
      <c r="AR57" s="87" t="str">
        <f t="shared" ca="1" si="4"/>
        <v>اسفند</v>
      </c>
      <c r="AS57" s="78"/>
      <c r="AT57" s="78"/>
      <c r="AU57" s="78"/>
    </row>
    <row r="58" spans="1:47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30" t="str">
        <f>IFERROR(VLOOKUP($B58,'لیست پرسنل'!$B$2:$K$101,5,0),"")</f>
        <v/>
      </c>
      <c r="F58" s="30"/>
      <c r="G58" s="30"/>
      <c r="H58" s="31">
        <v>0</v>
      </c>
      <c r="I58" s="31"/>
      <c r="J58" s="31">
        <v>0</v>
      </c>
      <c r="K58" s="6" t="str">
        <f>IFERROR(VLOOKUP($B58,'لیست پرسنل'!$B$2:$K$21,4,0)*F58,"")</f>
        <v/>
      </c>
      <c r="L58" s="6" t="str">
        <f>IFERROR(IF(VLOOKUP($B58,'لیست پرسنل'!$B$2:$K$21,7,0)="بله",F58*تنظیمات!$C$6,0),"")</f>
        <v/>
      </c>
      <c r="M58" s="6" t="str">
        <f>IFERROR(IF(VLOOKUP($B58,'لیست پرسنل'!$B$2:$K$101,8,0)="بله",IF($F58=$AU$1,تنظیمات!$D$3,تنظیمات!$D$3*$F58/$AU$1),0),"")</f>
        <v/>
      </c>
      <c r="N58" s="6" t="str">
        <f>IFERROR(IF(VLOOKUP($B58,'لیست پرسنل'!$B$2:$K$101,9,0)="بله",IF($F58=$AU$1,تنظیمات!$D$4,تنظیمات!$D$4*$F58/$AU$1),0),"")</f>
        <v/>
      </c>
      <c r="O58" s="6" t="str">
        <f ca="1">IFERROR(IF(F58=$AU$1,IF(VLOOKUP($B58,'لیست پرسنل'!$B$2:$K$101,10,0)="بله",تنظیمات!$C$2*3*E58,0),IF(VLOOKUP($B58,'لیست پرسنل'!$B$2:$K$101,8,0)="بله",تنظیمات!$C$2*3*E58,0)*F58/$AU$1),"")</f>
        <v/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1.4*G58,"")</f>
        <v/>
      </c>
      <c r="AA58" s="6" t="str">
        <f ca="1">IFERROR(ROUND(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)*H58/100),0),"")</f>
        <v/>
      </c>
      <c r="AB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/F58)*I58*40/100,"")</f>
        <v/>
      </c>
      <c r="AC58" s="6" t="str">
        <f ca="1">IFERROR((((K58*تنظیمات!$K$7)+(L58*تنظیمات!$L$7)+(M58*تنظیمات!$M$7)+(N58*تنظیمات!$N$7)+(O58*تنظیمات!$O$7)+(P58*تنظیمات!$P$7)+(Q58*تنظیمات!$Q$7)+(R58*تنظیمات!$R$7)+(S58*تنظیمات!$S$7)+(T58*تنظیمات!$T$7)+(U58*تنظیمات!$U$7)+(V58*تنظیمات!$V$7)+(W58*تنظیمات!$W$7)+(X58*تنظیمات!$X$7)+(Y58*تنظیمات!$Y$7))*30/F58)/220*J58*35/100,"")</f>
        <v/>
      </c>
      <c r="AD58" s="6"/>
      <c r="AE58" s="6" t="str">
        <f ca="1">IFERROR((K58*تنظیمات!$K$3)+(L58*تنظیمات!$L$3)+(M58*تنظیمات!$M$3)+(N58*تنظیمات!$N$3)+(O58*تنظیمات!$O$3)+(P58*تنظیمات!$P$3)+(Q58*تنظیمات!$Q$3)+(R58*تنظیمات!$R$3)+(S58*تنظیمات!$S$3)+(T58*تنظیمات!$T$3)+(U58*تنظیمات!$U$3)+(V58*تنظیمات!$V$3)+(W58*تنظیمات!$W$3)+(X58*تنظیمات!$X$3)+(Y58*تنظیمات!$Y$3)+(Z58*تنظیمات!$Z$3)+(AA58*تنظیمات!$AA$3)+(AB58*تنظیمات!$AB$3)+(AC58*تنظیمات!$AC$3),"")</f>
        <v/>
      </c>
      <c r="AF58" s="6" t="str">
        <f ca="1">IFERROR(ROUND(AE58*تنظیمات!$C$7/100,0),"")</f>
        <v/>
      </c>
      <c r="AG58" s="41" t="str">
        <f ca="1">IFERROR(ROUND(AE58*تنظیمات!$C$8/100,0),"")</f>
        <v/>
      </c>
      <c r="AH58" s="40" t="str">
        <f ca="1">IFERROR((K58*تنظیمات!$K$5)+(L58*تنظیمات!$L$5)+(M58*تنظیمات!$M$5)+(N58*تنظیمات!$N$5)+(O58*تنظیمات!$O$5)+(P58*تنظیمات!$P$5)+(Q58*تنظیمات!$Q$5)+(R58*تنظیمات!$R$5)+(S58*تنظیمات!$S$5)+(T58*تنظیمات!$T$5)+(U58*تنظیمات!$U$5)+(V58*تنظیمات!$V$5)+(W58*تنظیمات!$W$5)+(X58*تنظیمات!$X$5)+(Y58*تنظیمات!$Y$5)+(Z58*تنظیمات!$Z$5)+(AA58*تنظیمات!$AA$5)+(AB58*تنظیمات!$AB$5)+(AC58*تنظیمات!$AC$5)-(AG58*تنظیمات!$D$9),"")</f>
        <v/>
      </c>
      <c r="AI58" s="40" t="str">
        <f ca="1">IFERROR(IF(AH58&lt;'جدول مالیات'!$F$6,0,
IF(AH58&gt;'جدول مالیات'!$C$10,'جدول مالیات'!$I$9+((AH58-'جدول مالیات'!$C$10)*'جدول مالیات'!$J$10/100),
IF(AH58&gt;'جدول مالیات'!$C$9,'جدول مالیات'!$I$8+((AH58-'جدول مالیات'!$C$9)*'جدول مالیات'!$J$9/100),
IF(AH58&gt;'جدول مالیات'!$C$8,'جدول مالیات'!$I$7+((AH58-'جدول مالیات'!$C$8)*'جدول مالیات'!$J$8/100),
IF(AH58&gt;'جدول مالیات'!$C$7,'جدول مالیات'!$I$6+((AH58-'جدول مالیات'!$C$7)*'جدول مالیات'!$J$7/100),
))))),"")</f>
        <v/>
      </c>
      <c r="AJ58" s="40">
        <f t="shared" ca="1" si="1"/>
        <v>0</v>
      </c>
      <c r="AK58" s="86" t="str">
        <f ca="1">IFERROR(AH58+بهمن!AK58,"")</f>
        <v/>
      </c>
      <c r="AL58" s="86" t="str">
        <f ca="1">IFERROR(IF(AK58&lt;'جدول مالیات'!$F$6*$AT$1,0,
IF(AK58&gt;'جدول مالیات'!$C$10*$AT$1,('جدول مالیات'!$I$9*$AT$1)+((AK58-('جدول مالیات'!$C$10*$AT$1))*'جدول مالیات'!$J$10/100),
IF(AK58&gt;'جدول مالیات'!$C$9*$AT$1,('جدول مالیات'!$I$8*$AT$1)+((AK58-('جدول مالیات'!$C$9*$AT$1))*'جدول مالیات'!$J$9/100),
IF(AK58&gt;'جدول مالیات'!$C$8*$AT$1,('جدول مالیات'!$I$7*$AT$1)+((AK58-('جدول مالیات'!$C$8*$AT$1))*'جدول مالیات'!$J$8/100),
IF(AK58&gt;'جدول مالیات'!$C$7*$AT$1,('جدول مالیات'!$I$6*$AT$1)+((AK58-('جدول مالیات'!$C$7*$AT$1))*'جدول مالیات'!$J$7/100),
))))),"")</f>
        <v/>
      </c>
      <c r="AM58" s="86" t="str">
        <f ca="1">بهمن!AL58</f>
        <v/>
      </c>
      <c r="AN58" s="41">
        <f ca="1">IFERROR(IF(تنظیمات!$C$11="سالانه",AJ58,AI58),"")</f>
        <v>0</v>
      </c>
      <c r="AO58" s="31"/>
      <c r="AP58" s="41" t="str">
        <f t="shared" ca="1" si="2"/>
        <v/>
      </c>
      <c r="AQ58" s="42" t="str">
        <f t="shared" ca="1" si="3"/>
        <v/>
      </c>
      <c r="AR58" s="87" t="str">
        <f t="shared" ca="1" si="4"/>
        <v>اسفند</v>
      </c>
      <c r="AS58" s="78"/>
      <c r="AT58" s="78"/>
      <c r="AU58" s="78"/>
    </row>
    <row r="59" spans="1:47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30" t="str">
        <f>IFERROR(VLOOKUP($B59,'لیست پرسنل'!$B$2:$K$101,5,0),"")</f>
        <v/>
      </c>
      <c r="F59" s="30"/>
      <c r="G59" s="30"/>
      <c r="H59" s="31">
        <v>0</v>
      </c>
      <c r="I59" s="31"/>
      <c r="J59" s="31">
        <v>0</v>
      </c>
      <c r="K59" s="6" t="str">
        <f>IFERROR(VLOOKUP($B59,'لیست پرسنل'!$B$2:$K$21,4,0)*F59,"")</f>
        <v/>
      </c>
      <c r="L59" s="6" t="str">
        <f>IFERROR(IF(VLOOKUP($B59,'لیست پرسنل'!$B$2:$K$21,7,0)="بله",F59*تنظیمات!$C$6,0),"")</f>
        <v/>
      </c>
      <c r="M59" s="6" t="str">
        <f>IFERROR(IF(VLOOKUP($B59,'لیست پرسنل'!$B$2:$K$101,8,0)="بله",IF($F59=$AU$1,تنظیمات!$D$3,تنظیمات!$D$3*$F59/$AU$1),0),"")</f>
        <v/>
      </c>
      <c r="N59" s="6" t="str">
        <f>IFERROR(IF(VLOOKUP($B59,'لیست پرسنل'!$B$2:$K$101,9,0)="بله",IF($F59=$AU$1,تنظیمات!$D$4,تنظیمات!$D$4*$F59/$AU$1),0),"")</f>
        <v/>
      </c>
      <c r="O59" s="6" t="str">
        <f ca="1">IFERROR(IF(F59=$AU$1,IF(VLOOKUP($B59,'لیست پرسنل'!$B$2:$K$101,10,0)="بله",تنظیمات!$C$2*3*E59,0),IF(VLOOKUP($B59,'لیست پرسنل'!$B$2:$K$101,8,0)="بله",تنظیمات!$C$2*3*E59,0)*F59/$AU$1),"")</f>
        <v/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1.4*G59,"")</f>
        <v/>
      </c>
      <c r="AA59" s="6" t="str">
        <f ca="1">IFERROR(ROUND(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)*H59/100),0),"")</f>
        <v/>
      </c>
      <c r="AB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/F59)*I59*40/100,"")</f>
        <v/>
      </c>
      <c r="AC59" s="6" t="str">
        <f ca="1">IFERROR((((K59*تنظیمات!$K$7)+(L59*تنظیمات!$L$7)+(M59*تنظیمات!$M$7)+(N59*تنظیمات!$N$7)+(O59*تنظیمات!$O$7)+(P59*تنظیمات!$P$7)+(Q59*تنظیمات!$Q$7)+(R59*تنظیمات!$R$7)+(S59*تنظیمات!$S$7)+(T59*تنظیمات!$T$7)+(U59*تنظیمات!$U$7)+(V59*تنظیمات!$V$7)+(W59*تنظیمات!$W$7)+(X59*تنظیمات!$X$7)+(Y59*تنظیمات!$Y$7))*30/F59)/220*J59*35/100,"")</f>
        <v/>
      </c>
      <c r="AD59" s="6"/>
      <c r="AE59" s="6" t="str">
        <f ca="1">IFERROR((K59*تنظیمات!$K$3)+(L59*تنظیمات!$L$3)+(M59*تنظیمات!$M$3)+(N59*تنظیمات!$N$3)+(O59*تنظیمات!$O$3)+(P59*تنظیمات!$P$3)+(Q59*تنظیمات!$Q$3)+(R59*تنظیمات!$R$3)+(S59*تنظیمات!$S$3)+(T59*تنظیمات!$T$3)+(U59*تنظیمات!$U$3)+(V59*تنظیمات!$V$3)+(W59*تنظیمات!$W$3)+(X59*تنظیمات!$X$3)+(Y59*تنظیمات!$Y$3)+(Z59*تنظیمات!$Z$3)+(AA59*تنظیمات!$AA$3)+(AB59*تنظیمات!$AB$3)+(AC59*تنظیمات!$AC$3),"")</f>
        <v/>
      </c>
      <c r="AF59" s="6" t="str">
        <f ca="1">IFERROR(ROUND(AE59*تنظیمات!$C$7/100,0),"")</f>
        <v/>
      </c>
      <c r="AG59" s="41" t="str">
        <f ca="1">IFERROR(ROUND(AE59*تنظیمات!$C$8/100,0),"")</f>
        <v/>
      </c>
      <c r="AH59" s="40" t="str">
        <f ca="1">IFERROR((K59*تنظیمات!$K$5)+(L59*تنظیمات!$L$5)+(M59*تنظیمات!$M$5)+(N59*تنظیمات!$N$5)+(O59*تنظیمات!$O$5)+(P59*تنظیمات!$P$5)+(Q59*تنظیمات!$Q$5)+(R59*تنظیمات!$R$5)+(S59*تنظیمات!$S$5)+(T59*تنظیمات!$T$5)+(U59*تنظیمات!$U$5)+(V59*تنظیمات!$V$5)+(W59*تنظیمات!$W$5)+(X59*تنظیمات!$X$5)+(Y59*تنظیمات!$Y$5)+(Z59*تنظیمات!$Z$5)+(AA59*تنظیمات!$AA$5)+(AB59*تنظیمات!$AB$5)+(AC59*تنظیمات!$AC$5)-(AG59*تنظیمات!$D$9),"")</f>
        <v/>
      </c>
      <c r="AI59" s="40" t="str">
        <f ca="1">IFERROR(IF(AH59&lt;'جدول مالیات'!$F$6,0,
IF(AH59&gt;'جدول مالیات'!$C$10,'جدول مالیات'!$I$9+((AH59-'جدول مالیات'!$C$10)*'جدول مالیات'!$J$10/100),
IF(AH59&gt;'جدول مالیات'!$C$9,'جدول مالیات'!$I$8+((AH59-'جدول مالیات'!$C$9)*'جدول مالیات'!$J$9/100),
IF(AH59&gt;'جدول مالیات'!$C$8,'جدول مالیات'!$I$7+((AH59-'جدول مالیات'!$C$8)*'جدول مالیات'!$J$8/100),
IF(AH59&gt;'جدول مالیات'!$C$7,'جدول مالیات'!$I$6+((AH59-'جدول مالیات'!$C$7)*'جدول مالیات'!$J$7/100),
))))),"")</f>
        <v/>
      </c>
      <c r="AJ59" s="40">
        <f t="shared" ca="1" si="1"/>
        <v>0</v>
      </c>
      <c r="AK59" s="86" t="str">
        <f ca="1">IFERROR(AH59+بهمن!AK59,"")</f>
        <v/>
      </c>
      <c r="AL59" s="86" t="str">
        <f ca="1">IFERROR(IF(AK59&lt;'جدول مالیات'!$F$6*$AT$1,0,
IF(AK59&gt;'جدول مالیات'!$C$10*$AT$1,('جدول مالیات'!$I$9*$AT$1)+((AK59-('جدول مالیات'!$C$10*$AT$1))*'جدول مالیات'!$J$10/100),
IF(AK59&gt;'جدول مالیات'!$C$9*$AT$1,('جدول مالیات'!$I$8*$AT$1)+((AK59-('جدول مالیات'!$C$9*$AT$1))*'جدول مالیات'!$J$9/100),
IF(AK59&gt;'جدول مالیات'!$C$8*$AT$1,('جدول مالیات'!$I$7*$AT$1)+((AK59-('جدول مالیات'!$C$8*$AT$1))*'جدول مالیات'!$J$8/100),
IF(AK59&gt;'جدول مالیات'!$C$7*$AT$1,('جدول مالیات'!$I$6*$AT$1)+((AK59-('جدول مالیات'!$C$7*$AT$1))*'جدول مالیات'!$J$7/100),
))))),"")</f>
        <v/>
      </c>
      <c r="AM59" s="86" t="str">
        <f ca="1">بهمن!AL59</f>
        <v/>
      </c>
      <c r="AN59" s="41">
        <f ca="1">IFERROR(IF(تنظیمات!$C$11="سالانه",AJ59,AI59),"")</f>
        <v>0</v>
      </c>
      <c r="AO59" s="31"/>
      <c r="AP59" s="41" t="str">
        <f t="shared" ca="1" si="2"/>
        <v/>
      </c>
      <c r="AQ59" s="42" t="str">
        <f t="shared" ca="1" si="3"/>
        <v/>
      </c>
      <c r="AR59" s="87" t="str">
        <f t="shared" ca="1" si="4"/>
        <v>اسفند</v>
      </c>
      <c r="AS59" s="78"/>
      <c r="AT59" s="78"/>
      <c r="AU59" s="78"/>
    </row>
    <row r="60" spans="1:47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30" t="str">
        <f>IFERROR(VLOOKUP($B60,'لیست پرسنل'!$B$2:$K$101,5,0),"")</f>
        <v/>
      </c>
      <c r="F60" s="30"/>
      <c r="G60" s="30"/>
      <c r="H60" s="31">
        <v>0</v>
      </c>
      <c r="I60" s="31"/>
      <c r="J60" s="31">
        <v>0</v>
      </c>
      <c r="K60" s="6" t="str">
        <f>IFERROR(VLOOKUP($B60,'لیست پرسنل'!$B$2:$K$21,4,0)*F60,"")</f>
        <v/>
      </c>
      <c r="L60" s="6" t="str">
        <f>IFERROR(IF(VLOOKUP($B60,'لیست پرسنل'!$B$2:$K$21,7,0)="بله",F60*تنظیمات!$C$6,0),"")</f>
        <v/>
      </c>
      <c r="M60" s="6" t="str">
        <f>IFERROR(IF(VLOOKUP($B60,'لیست پرسنل'!$B$2:$K$101,8,0)="بله",IF($F60=$AU$1,تنظیمات!$D$3,تنظیمات!$D$3*$F60/$AU$1),0),"")</f>
        <v/>
      </c>
      <c r="N60" s="6" t="str">
        <f>IFERROR(IF(VLOOKUP($B60,'لیست پرسنل'!$B$2:$K$101,9,0)="بله",IF($F60=$AU$1,تنظیمات!$D$4,تنظیمات!$D$4*$F60/$AU$1),0),"")</f>
        <v/>
      </c>
      <c r="O60" s="6" t="str">
        <f ca="1">IFERROR(IF(F60=$AU$1,IF(VLOOKUP($B60,'لیست پرسنل'!$B$2:$K$101,10,0)="بله",تنظیمات!$C$2*3*E60,0),IF(VLOOKUP($B60,'لیست پرسنل'!$B$2:$K$101,8,0)="بله",تنظیمات!$C$2*3*E60,0)*F60/$AU$1),"")</f>
        <v/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1.4*G60,"")</f>
        <v/>
      </c>
      <c r="AA60" s="6" t="str">
        <f ca="1">IFERROR(ROUND(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)*H60/100),0),"")</f>
        <v/>
      </c>
      <c r="AB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/F60)*I60*40/100,"")</f>
        <v/>
      </c>
      <c r="AC60" s="6" t="str">
        <f ca="1">IFERROR((((K60*تنظیمات!$K$7)+(L60*تنظیمات!$L$7)+(M60*تنظیمات!$M$7)+(N60*تنظیمات!$N$7)+(O60*تنظیمات!$O$7)+(P60*تنظیمات!$P$7)+(Q60*تنظیمات!$Q$7)+(R60*تنظیمات!$R$7)+(S60*تنظیمات!$S$7)+(T60*تنظیمات!$T$7)+(U60*تنظیمات!$U$7)+(V60*تنظیمات!$V$7)+(W60*تنظیمات!$W$7)+(X60*تنظیمات!$X$7)+(Y60*تنظیمات!$Y$7))*30/F60)/220*J60*35/100,"")</f>
        <v/>
      </c>
      <c r="AD60" s="6"/>
      <c r="AE60" s="6" t="str">
        <f ca="1">IFERROR((K60*تنظیمات!$K$3)+(L60*تنظیمات!$L$3)+(M60*تنظیمات!$M$3)+(N60*تنظیمات!$N$3)+(O60*تنظیمات!$O$3)+(P60*تنظیمات!$P$3)+(Q60*تنظیمات!$Q$3)+(R60*تنظیمات!$R$3)+(S60*تنظیمات!$S$3)+(T60*تنظیمات!$T$3)+(U60*تنظیمات!$U$3)+(V60*تنظیمات!$V$3)+(W60*تنظیمات!$W$3)+(X60*تنظیمات!$X$3)+(Y60*تنظیمات!$Y$3)+(Z60*تنظیمات!$Z$3)+(AA60*تنظیمات!$AA$3)+(AB60*تنظیمات!$AB$3)+(AC60*تنظیمات!$AC$3),"")</f>
        <v/>
      </c>
      <c r="AF60" s="6" t="str">
        <f ca="1">IFERROR(ROUND(AE60*تنظیمات!$C$7/100,0),"")</f>
        <v/>
      </c>
      <c r="AG60" s="41" t="str">
        <f ca="1">IFERROR(ROUND(AE60*تنظیمات!$C$8/100,0),"")</f>
        <v/>
      </c>
      <c r="AH60" s="40" t="str">
        <f ca="1">IFERROR((K60*تنظیمات!$K$5)+(L60*تنظیمات!$L$5)+(M60*تنظیمات!$M$5)+(N60*تنظیمات!$N$5)+(O60*تنظیمات!$O$5)+(P60*تنظیمات!$P$5)+(Q60*تنظیمات!$Q$5)+(R60*تنظیمات!$R$5)+(S60*تنظیمات!$S$5)+(T60*تنظیمات!$T$5)+(U60*تنظیمات!$U$5)+(V60*تنظیمات!$V$5)+(W60*تنظیمات!$W$5)+(X60*تنظیمات!$X$5)+(Y60*تنظیمات!$Y$5)+(Z60*تنظیمات!$Z$5)+(AA60*تنظیمات!$AA$5)+(AB60*تنظیمات!$AB$5)+(AC60*تنظیمات!$AC$5)-(AG60*تنظیمات!$D$9),"")</f>
        <v/>
      </c>
      <c r="AI60" s="40" t="str">
        <f ca="1">IFERROR(IF(AH60&lt;'جدول مالیات'!$F$6,0,
IF(AH60&gt;'جدول مالیات'!$C$10,'جدول مالیات'!$I$9+((AH60-'جدول مالیات'!$C$10)*'جدول مالیات'!$J$10/100),
IF(AH60&gt;'جدول مالیات'!$C$9,'جدول مالیات'!$I$8+((AH60-'جدول مالیات'!$C$9)*'جدول مالیات'!$J$9/100),
IF(AH60&gt;'جدول مالیات'!$C$8,'جدول مالیات'!$I$7+((AH60-'جدول مالیات'!$C$8)*'جدول مالیات'!$J$8/100),
IF(AH60&gt;'جدول مالیات'!$C$7,'جدول مالیات'!$I$6+((AH60-'جدول مالیات'!$C$7)*'جدول مالیات'!$J$7/100),
))))),"")</f>
        <v/>
      </c>
      <c r="AJ60" s="40">
        <f t="shared" ca="1" si="1"/>
        <v>0</v>
      </c>
      <c r="AK60" s="86" t="str">
        <f ca="1">IFERROR(AH60+بهمن!AK60,"")</f>
        <v/>
      </c>
      <c r="AL60" s="86" t="str">
        <f ca="1">IFERROR(IF(AK60&lt;'جدول مالیات'!$F$6*$AT$1,0,
IF(AK60&gt;'جدول مالیات'!$C$10*$AT$1,('جدول مالیات'!$I$9*$AT$1)+((AK60-('جدول مالیات'!$C$10*$AT$1))*'جدول مالیات'!$J$10/100),
IF(AK60&gt;'جدول مالیات'!$C$9*$AT$1,('جدول مالیات'!$I$8*$AT$1)+((AK60-('جدول مالیات'!$C$9*$AT$1))*'جدول مالیات'!$J$9/100),
IF(AK60&gt;'جدول مالیات'!$C$8*$AT$1,('جدول مالیات'!$I$7*$AT$1)+((AK60-('جدول مالیات'!$C$8*$AT$1))*'جدول مالیات'!$J$8/100),
IF(AK60&gt;'جدول مالیات'!$C$7*$AT$1,('جدول مالیات'!$I$6*$AT$1)+((AK60-('جدول مالیات'!$C$7*$AT$1))*'جدول مالیات'!$J$7/100),
))))),"")</f>
        <v/>
      </c>
      <c r="AM60" s="86" t="str">
        <f ca="1">بهمن!AL60</f>
        <v/>
      </c>
      <c r="AN60" s="41">
        <f ca="1">IFERROR(IF(تنظیمات!$C$11="سالانه",AJ60,AI60),"")</f>
        <v>0</v>
      </c>
      <c r="AO60" s="31"/>
      <c r="AP60" s="41" t="str">
        <f t="shared" ca="1" si="2"/>
        <v/>
      </c>
      <c r="AQ60" s="42" t="str">
        <f t="shared" ca="1" si="3"/>
        <v/>
      </c>
      <c r="AR60" s="87" t="str">
        <f t="shared" ca="1" si="4"/>
        <v>اسفند</v>
      </c>
      <c r="AS60" s="78"/>
      <c r="AT60" s="78"/>
      <c r="AU60" s="78"/>
    </row>
    <row r="61" spans="1:47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30" t="str">
        <f>IFERROR(VLOOKUP($B61,'لیست پرسنل'!$B$2:$K$101,5,0),"")</f>
        <v/>
      </c>
      <c r="F61" s="30"/>
      <c r="G61" s="30"/>
      <c r="H61" s="31">
        <v>0</v>
      </c>
      <c r="I61" s="31"/>
      <c r="J61" s="31">
        <v>0</v>
      </c>
      <c r="K61" s="6" t="str">
        <f>IFERROR(VLOOKUP($B61,'لیست پرسنل'!$B$2:$K$21,4,0)*F61,"")</f>
        <v/>
      </c>
      <c r="L61" s="6" t="str">
        <f>IFERROR(IF(VLOOKUP($B61,'لیست پرسنل'!$B$2:$K$21,7,0)="بله",F61*تنظیمات!$C$6,0),"")</f>
        <v/>
      </c>
      <c r="M61" s="6" t="str">
        <f>IFERROR(IF(VLOOKUP($B61,'لیست پرسنل'!$B$2:$K$101,8,0)="بله",IF($F61=$AU$1,تنظیمات!$D$3,تنظیمات!$D$3*$F61/$AU$1),0),"")</f>
        <v/>
      </c>
      <c r="N61" s="6" t="str">
        <f>IFERROR(IF(VLOOKUP($B61,'لیست پرسنل'!$B$2:$K$101,9,0)="بله",IF($F61=$AU$1,تنظیمات!$D$4,تنظیمات!$D$4*$F61/$AU$1),0),"")</f>
        <v/>
      </c>
      <c r="O61" s="6" t="str">
        <f ca="1">IFERROR(IF(F61=$AU$1,IF(VLOOKUP($B61,'لیست پرسنل'!$B$2:$K$101,10,0)="بله",تنظیمات!$C$2*3*E61,0),IF(VLOOKUP($B61,'لیست پرسنل'!$B$2:$K$101,8,0)="بله",تنظیمات!$C$2*3*E61,0)*F61/$AU$1),"")</f>
        <v/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1.4*G61,"")</f>
        <v/>
      </c>
      <c r="AA61" s="6" t="str">
        <f ca="1">IFERROR(ROUND(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)*H61/100),0),"")</f>
        <v/>
      </c>
      <c r="AB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/F61)*I61*40/100,"")</f>
        <v/>
      </c>
      <c r="AC61" s="6" t="str">
        <f ca="1">IFERROR((((K61*تنظیمات!$K$7)+(L61*تنظیمات!$L$7)+(M61*تنظیمات!$M$7)+(N61*تنظیمات!$N$7)+(O61*تنظیمات!$O$7)+(P61*تنظیمات!$P$7)+(Q61*تنظیمات!$Q$7)+(R61*تنظیمات!$R$7)+(S61*تنظیمات!$S$7)+(T61*تنظیمات!$T$7)+(U61*تنظیمات!$U$7)+(V61*تنظیمات!$V$7)+(W61*تنظیمات!$W$7)+(X61*تنظیمات!$X$7)+(Y61*تنظیمات!$Y$7))*30/F61)/220*J61*35/100,"")</f>
        <v/>
      </c>
      <c r="AD61" s="6"/>
      <c r="AE61" s="6" t="str">
        <f ca="1">IFERROR((K61*تنظیمات!$K$3)+(L61*تنظیمات!$L$3)+(M61*تنظیمات!$M$3)+(N61*تنظیمات!$N$3)+(O61*تنظیمات!$O$3)+(P61*تنظیمات!$P$3)+(Q61*تنظیمات!$Q$3)+(R61*تنظیمات!$R$3)+(S61*تنظیمات!$S$3)+(T61*تنظیمات!$T$3)+(U61*تنظیمات!$U$3)+(V61*تنظیمات!$V$3)+(W61*تنظیمات!$W$3)+(X61*تنظیمات!$X$3)+(Y61*تنظیمات!$Y$3)+(Z61*تنظیمات!$Z$3)+(AA61*تنظیمات!$AA$3)+(AB61*تنظیمات!$AB$3)+(AC61*تنظیمات!$AC$3),"")</f>
        <v/>
      </c>
      <c r="AF61" s="6" t="str">
        <f ca="1">IFERROR(ROUND(AE61*تنظیمات!$C$7/100,0),"")</f>
        <v/>
      </c>
      <c r="AG61" s="41" t="str">
        <f ca="1">IFERROR(ROUND(AE61*تنظیمات!$C$8/100,0),"")</f>
        <v/>
      </c>
      <c r="AH61" s="40" t="str">
        <f ca="1">IFERROR((K61*تنظیمات!$K$5)+(L61*تنظیمات!$L$5)+(M61*تنظیمات!$M$5)+(N61*تنظیمات!$N$5)+(O61*تنظیمات!$O$5)+(P61*تنظیمات!$P$5)+(Q61*تنظیمات!$Q$5)+(R61*تنظیمات!$R$5)+(S61*تنظیمات!$S$5)+(T61*تنظیمات!$T$5)+(U61*تنظیمات!$U$5)+(V61*تنظیمات!$V$5)+(W61*تنظیمات!$W$5)+(X61*تنظیمات!$X$5)+(Y61*تنظیمات!$Y$5)+(Z61*تنظیمات!$Z$5)+(AA61*تنظیمات!$AA$5)+(AB61*تنظیمات!$AB$5)+(AC61*تنظیمات!$AC$5)-(AG61*تنظیمات!$D$9),"")</f>
        <v/>
      </c>
      <c r="AI61" s="40" t="str">
        <f ca="1">IFERROR(IF(AH61&lt;'جدول مالیات'!$F$6,0,
IF(AH61&gt;'جدول مالیات'!$C$10,'جدول مالیات'!$I$9+((AH61-'جدول مالیات'!$C$10)*'جدول مالیات'!$J$10/100),
IF(AH61&gt;'جدول مالیات'!$C$9,'جدول مالیات'!$I$8+((AH61-'جدول مالیات'!$C$9)*'جدول مالیات'!$J$9/100),
IF(AH61&gt;'جدول مالیات'!$C$8,'جدول مالیات'!$I$7+((AH61-'جدول مالیات'!$C$8)*'جدول مالیات'!$J$8/100),
IF(AH61&gt;'جدول مالیات'!$C$7,'جدول مالیات'!$I$6+((AH61-'جدول مالیات'!$C$7)*'جدول مالیات'!$J$7/100),
))))),"")</f>
        <v/>
      </c>
      <c r="AJ61" s="40">
        <f t="shared" ca="1" si="1"/>
        <v>0</v>
      </c>
      <c r="AK61" s="86" t="str">
        <f ca="1">IFERROR(AH61+بهمن!AK61,"")</f>
        <v/>
      </c>
      <c r="AL61" s="86" t="str">
        <f ca="1">IFERROR(IF(AK61&lt;'جدول مالیات'!$F$6*$AT$1,0,
IF(AK61&gt;'جدول مالیات'!$C$10*$AT$1,('جدول مالیات'!$I$9*$AT$1)+((AK61-('جدول مالیات'!$C$10*$AT$1))*'جدول مالیات'!$J$10/100),
IF(AK61&gt;'جدول مالیات'!$C$9*$AT$1,('جدول مالیات'!$I$8*$AT$1)+((AK61-('جدول مالیات'!$C$9*$AT$1))*'جدول مالیات'!$J$9/100),
IF(AK61&gt;'جدول مالیات'!$C$8*$AT$1,('جدول مالیات'!$I$7*$AT$1)+((AK61-('جدول مالیات'!$C$8*$AT$1))*'جدول مالیات'!$J$8/100),
IF(AK61&gt;'جدول مالیات'!$C$7*$AT$1,('جدول مالیات'!$I$6*$AT$1)+((AK61-('جدول مالیات'!$C$7*$AT$1))*'جدول مالیات'!$J$7/100),
))))),"")</f>
        <v/>
      </c>
      <c r="AM61" s="86" t="str">
        <f ca="1">بهمن!AL61</f>
        <v/>
      </c>
      <c r="AN61" s="41">
        <f ca="1">IFERROR(IF(تنظیمات!$C$11="سالانه",AJ61,AI61),"")</f>
        <v>0</v>
      </c>
      <c r="AO61" s="31"/>
      <c r="AP61" s="41" t="str">
        <f t="shared" ca="1" si="2"/>
        <v/>
      </c>
      <c r="AQ61" s="42" t="str">
        <f t="shared" ca="1" si="3"/>
        <v/>
      </c>
      <c r="AR61" s="87" t="str">
        <f t="shared" ca="1" si="4"/>
        <v>اسفند</v>
      </c>
      <c r="AS61" s="78"/>
      <c r="AT61" s="78"/>
      <c r="AU61" s="78"/>
    </row>
    <row r="62" spans="1:47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30" t="str">
        <f>IFERROR(VLOOKUP($B62,'لیست پرسنل'!$B$2:$K$101,5,0),"")</f>
        <v/>
      </c>
      <c r="F62" s="30"/>
      <c r="G62" s="30"/>
      <c r="H62" s="31">
        <v>0</v>
      </c>
      <c r="I62" s="31"/>
      <c r="J62" s="31">
        <v>0</v>
      </c>
      <c r="K62" s="6" t="str">
        <f>IFERROR(VLOOKUP($B62,'لیست پرسنل'!$B$2:$K$21,4,0)*F62,"")</f>
        <v/>
      </c>
      <c r="L62" s="6" t="str">
        <f>IFERROR(IF(VLOOKUP($B62,'لیست پرسنل'!$B$2:$K$21,7,0)="بله",F62*تنظیمات!$C$6,0),"")</f>
        <v/>
      </c>
      <c r="M62" s="6" t="str">
        <f>IFERROR(IF(VLOOKUP($B62,'لیست پرسنل'!$B$2:$K$101,8,0)="بله",IF($F62=$AU$1,تنظیمات!$D$3,تنظیمات!$D$3*$F62/$AU$1),0),"")</f>
        <v/>
      </c>
      <c r="N62" s="6" t="str">
        <f>IFERROR(IF(VLOOKUP($B62,'لیست پرسنل'!$B$2:$K$101,9,0)="بله",IF($F62=$AU$1,تنظیمات!$D$4,تنظیمات!$D$4*$F62/$AU$1),0),"")</f>
        <v/>
      </c>
      <c r="O62" s="6" t="str">
        <f ca="1">IFERROR(IF(F62=$AU$1,IF(VLOOKUP($B62,'لیست پرسنل'!$B$2:$K$101,10,0)="بله",تنظیمات!$C$2*3*E62,0),IF(VLOOKUP($B62,'لیست پرسنل'!$B$2:$K$101,8,0)="بله",تنظیمات!$C$2*3*E62,0)*F62/$AU$1),"")</f>
        <v/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1.4*G62,"")</f>
        <v/>
      </c>
      <c r="AA62" s="6" t="str">
        <f ca="1">IFERROR(ROUND(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)*H62/100),0),"")</f>
        <v/>
      </c>
      <c r="AB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/F62)*I62*40/100,"")</f>
        <v/>
      </c>
      <c r="AC62" s="6" t="str">
        <f ca="1">IFERROR((((K62*تنظیمات!$K$7)+(L62*تنظیمات!$L$7)+(M62*تنظیمات!$M$7)+(N62*تنظیمات!$N$7)+(O62*تنظیمات!$O$7)+(P62*تنظیمات!$P$7)+(Q62*تنظیمات!$Q$7)+(R62*تنظیمات!$R$7)+(S62*تنظیمات!$S$7)+(T62*تنظیمات!$T$7)+(U62*تنظیمات!$U$7)+(V62*تنظیمات!$V$7)+(W62*تنظیمات!$W$7)+(X62*تنظیمات!$X$7)+(Y62*تنظیمات!$Y$7))*30/F62)/220*J62*35/100,"")</f>
        <v/>
      </c>
      <c r="AD62" s="6"/>
      <c r="AE62" s="6" t="str">
        <f ca="1">IFERROR((K62*تنظیمات!$K$3)+(L62*تنظیمات!$L$3)+(M62*تنظیمات!$M$3)+(N62*تنظیمات!$N$3)+(O62*تنظیمات!$O$3)+(P62*تنظیمات!$P$3)+(Q62*تنظیمات!$Q$3)+(R62*تنظیمات!$R$3)+(S62*تنظیمات!$S$3)+(T62*تنظیمات!$T$3)+(U62*تنظیمات!$U$3)+(V62*تنظیمات!$V$3)+(W62*تنظیمات!$W$3)+(X62*تنظیمات!$X$3)+(Y62*تنظیمات!$Y$3)+(Z62*تنظیمات!$Z$3)+(AA62*تنظیمات!$AA$3)+(AB62*تنظیمات!$AB$3)+(AC62*تنظیمات!$AC$3),"")</f>
        <v/>
      </c>
      <c r="AF62" s="6" t="str">
        <f ca="1">IFERROR(ROUND(AE62*تنظیمات!$C$7/100,0),"")</f>
        <v/>
      </c>
      <c r="AG62" s="41" t="str">
        <f ca="1">IFERROR(ROUND(AE62*تنظیمات!$C$8/100,0),"")</f>
        <v/>
      </c>
      <c r="AH62" s="40" t="str">
        <f ca="1">IFERROR((K62*تنظیمات!$K$5)+(L62*تنظیمات!$L$5)+(M62*تنظیمات!$M$5)+(N62*تنظیمات!$N$5)+(O62*تنظیمات!$O$5)+(P62*تنظیمات!$P$5)+(Q62*تنظیمات!$Q$5)+(R62*تنظیمات!$R$5)+(S62*تنظیمات!$S$5)+(T62*تنظیمات!$T$5)+(U62*تنظیمات!$U$5)+(V62*تنظیمات!$V$5)+(W62*تنظیمات!$W$5)+(X62*تنظیمات!$X$5)+(Y62*تنظیمات!$Y$5)+(Z62*تنظیمات!$Z$5)+(AA62*تنظیمات!$AA$5)+(AB62*تنظیمات!$AB$5)+(AC62*تنظیمات!$AC$5)-(AG62*تنظیمات!$D$9),"")</f>
        <v/>
      </c>
      <c r="AI62" s="40" t="str">
        <f ca="1">IFERROR(IF(AH62&lt;'جدول مالیات'!$F$6,0,
IF(AH62&gt;'جدول مالیات'!$C$10,'جدول مالیات'!$I$9+((AH62-'جدول مالیات'!$C$10)*'جدول مالیات'!$J$10/100),
IF(AH62&gt;'جدول مالیات'!$C$9,'جدول مالیات'!$I$8+((AH62-'جدول مالیات'!$C$9)*'جدول مالیات'!$J$9/100),
IF(AH62&gt;'جدول مالیات'!$C$8,'جدول مالیات'!$I$7+((AH62-'جدول مالیات'!$C$8)*'جدول مالیات'!$J$8/100),
IF(AH62&gt;'جدول مالیات'!$C$7,'جدول مالیات'!$I$6+((AH62-'جدول مالیات'!$C$7)*'جدول مالیات'!$J$7/100),
))))),"")</f>
        <v/>
      </c>
      <c r="AJ62" s="40">
        <f t="shared" ca="1" si="1"/>
        <v>0</v>
      </c>
      <c r="AK62" s="86" t="str">
        <f ca="1">IFERROR(AH62+بهمن!AK62,"")</f>
        <v/>
      </c>
      <c r="AL62" s="86" t="str">
        <f ca="1">IFERROR(IF(AK62&lt;'جدول مالیات'!$F$6*$AT$1,0,
IF(AK62&gt;'جدول مالیات'!$C$10*$AT$1,('جدول مالیات'!$I$9*$AT$1)+((AK62-('جدول مالیات'!$C$10*$AT$1))*'جدول مالیات'!$J$10/100),
IF(AK62&gt;'جدول مالیات'!$C$9*$AT$1,('جدول مالیات'!$I$8*$AT$1)+((AK62-('جدول مالیات'!$C$9*$AT$1))*'جدول مالیات'!$J$9/100),
IF(AK62&gt;'جدول مالیات'!$C$8*$AT$1,('جدول مالیات'!$I$7*$AT$1)+((AK62-('جدول مالیات'!$C$8*$AT$1))*'جدول مالیات'!$J$8/100),
IF(AK62&gt;'جدول مالیات'!$C$7*$AT$1,('جدول مالیات'!$I$6*$AT$1)+((AK62-('جدول مالیات'!$C$7*$AT$1))*'جدول مالیات'!$J$7/100),
))))),"")</f>
        <v/>
      </c>
      <c r="AM62" s="86" t="str">
        <f ca="1">بهمن!AL62</f>
        <v/>
      </c>
      <c r="AN62" s="41">
        <f ca="1">IFERROR(IF(تنظیمات!$C$11="سالانه",AJ62,AI62),"")</f>
        <v>0</v>
      </c>
      <c r="AO62" s="31"/>
      <c r="AP62" s="41" t="str">
        <f t="shared" ca="1" si="2"/>
        <v/>
      </c>
      <c r="AQ62" s="42" t="str">
        <f t="shared" ca="1" si="3"/>
        <v/>
      </c>
      <c r="AR62" s="87" t="str">
        <f t="shared" ca="1" si="4"/>
        <v>اسفند</v>
      </c>
      <c r="AS62" s="78"/>
      <c r="AT62" s="78"/>
      <c r="AU62" s="78"/>
    </row>
    <row r="63" spans="1:47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30" t="str">
        <f>IFERROR(VLOOKUP($B63,'لیست پرسنل'!$B$2:$K$101,5,0),"")</f>
        <v/>
      </c>
      <c r="F63" s="30"/>
      <c r="G63" s="30"/>
      <c r="H63" s="31">
        <v>0</v>
      </c>
      <c r="I63" s="31"/>
      <c r="J63" s="31">
        <v>0</v>
      </c>
      <c r="K63" s="6" t="str">
        <f>IFERROR(VLOOKUP($B63,'لیست پرسنل'!$B$2:$K$21,4,0)*F63,"")</f>
        <v/>
      </c>
      <c r="L63" s="6" t="str">
        <f>IFERROR(IF(VLOOKUP($B63,'لیست پرسنل'!$B$2:$K$21,7,0)="بله",F63*تنظیمات!$C$6,0),"")</f>
        <v/>
      </c>
      <c r="M63" s="6" t="str">
        <f>IFERROR(IF(VLOOKUP($B63,'لیست پرسنل'!$B$2:$K$101,8,0)="بله",IF($F63=$AU$1,تنظیمات!$D$3,تنظیمات!$D$3*$F63/$AU$1),0),"")</f>
        <v/>
      </c>
      <c r="N63" s="6" t="str">
        <f>IFERROR(IF(VLOOKUP($B63,'لیست پرسنل'!$B$2:$K$101,9,0)="بله",IF($F63=$AU$1,تنظیمات!$D$4,تنظیمات!$D$4*$F63/$AU$1),0),"")</f>
        <v/>
      </c>
      <c r="O63" s="6" t="str">
        <f ca="1">IFERROR(IF(F63=$AU$1,IF(VLOOKUP($B63,'لیست پرسنل'!$B$2:$K$101,10,0)="بله",تنظیمات!$C$2*3*E63,0),IF(VLOOKUP($B63,'لیست پرسنل'!$B$2:$K$101,8,0)="بله",تنظیمات!$C$2*3*E63,0)*F63/$AU$1),"")</f>
        <v/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1.4*G63,"")</f>
        <v/>
      </c>
      <c r="AA63" s="6" t="str">
        <f ca="1">IFERROR(ROUND(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)*H63/100),0),"")</f>
        <v/>
      </c>
      <c r="AB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/F63)*I63*40/100,"")</f>
        <v/>
      </c>
      <c r="AC63" s="6" t="str">
        <f ca="1">IFERROR((((K63*تنظیمات!$K$7)+(L63*تنظیمات!$L$7)+(M63*تنظیمات!$M$7)+(N63*تنظیمات!$N$7)+(O63*تنظیمات!$O$7)+(P63*تنظیمات!$P$7)+(Q63*تنظیمات!$Q$7)+(R63*تنظیمات!$R$7)+(S63*تنظیمات!$S$7)+(T63*تنظیمات!$T$7)+(U63*تنظیمات!$U$7)+(V63*تنظیمات!$V$7)+(W63*تنظیمات!$W$7)+(X63*تنظیمات!$X$7)+(Y63*تنظیمات!$Y$7))*30/F63)/220*J63*35/100,"")</f>
        <v/>
      </c>
      <c r="AD63" s="6"/>
      <c r="AE63" s="6" t="str">
        <f ca="1">IFERROR((K63*تنظیمات!$K$3)+(L63*تنظیمات!$L$3)+(M63*تنظیمات!$M$3)+(N63*تنظیمات!$N$3)+(O63*تنظیمات!$O$3)+(P63*تنظیمات!$P$3)+(Q63*تنظیمات!$Q$3)+(R63*تنظیمات!$R$3)+(S63*تنظیمات!$S$3)+(T63*تنظیمات!$T$3)+(U63*تنظیمات!$U$3)+(V63*تنظیمات!$V$3)+(W63*تنظیمات!$W$3)+(X63*تنظیمات!$X$3)+(Y63*تنظیمات!$Y$3)+(Z63*تنظیمات!$Z$3)+(AA63*تنظیمات!$AA$3)+(AB63*تنظیمات!$AB$3)+(AC63*تنظیمات!$AC$3),"")</f>
        <v/>
      </c>
      <c r="AF63" s="6" t="str">
        <f ca="1">IFERROR(ROUND(AE63*تنظیمات!$C$7/100,0),"")</f>
        <v/>
      </c>
      <c r="AG63" s="41" t="str">
        <f ca="1">IFERROR(ROUND(AE63*تنظیمات!$C$8/100,0),"")</f>
        <v/>
      </c>
      <c r="AH63" s="40" t="str">
        <f ca="1">IFERROR((K63*تنظیمات!$K$5)+(L63*تنظیمات!$L$5)+(M63*تنظیمات!$M$5)+(N63*تنظیمات!$N$5)+(O63*تنظیمات!$O$5)+(P63*تنظیمات!$P$5)+(Q63*تنظیمات!$Q$5)+(R63*تنظیمات!$R$5)+(S63*تنظیمات!$S$5)+(T63*تنظیمات!$T$5)+(U63*تنظیمات!$U$5)+(V63*تنظیمات!$V$5)+(W63*تنظیمات!$W$5)+(X63*تنظیمات!$X$5)+(Y63*تنظیمات!$Y$5)+(Z63*تنظیمات!$Z$5)+(AA63*تنظیمات!$AA$5)+(AB63*تنظیمات!$AB$5)+(AC63*تنظیمات!$AC$5)-(AG63*تنظیمات!$D$9),"")</f>
        <v/>
      </c>
      <c r="AI63" s="40" t="str">
        <f ca="1">IFERROR(IF(AH63&lt;'جدول مالیات'!$F$6,0,
IF(AH63&gt;'جدول مالیات'!$C$10,'جدول مالیات'!$I$9+((AH63-'جدول مالیات'!$C$10)*'جدول مالیات'!$J$10/100),
IF(AH63&gt;'جدول مالیات'!$C$9,'جدول مالیات'!$I$8+((AH63-'جدول مالیات'!$C$9)*'جدول مالیات'!$J$9/100),
IF(AH63&gt;'جدول مالیات'!$C$8,'جدول مالیات'!$I$7+((AH63-'جدول مالیات'!$C$8)*'جدول مالیات'!$J$8/100),
IF(AH63&gt;'جدول مالیات'!$C$7,'جدول مالیات'!$I$6+((AH63-'جدول مالیات'!$C$7)*'جدول مالیات'!$J$7/100),
))))),"")</f>
        <v/>
      </c>
      <c r="AJ63" s="40">
        <f t="shared" ca="1" si="1"/>
        <v>0</v>
      </c>
      <c r="AK63" s="86" t="str">
        <f ca="1">IFERROR(AH63+بهمن!AK63,"")</f>
        <v/>
      </c>
      <c r="AL63" s="86" t="str">
        <f ca="1">IFERROR(IF(AK63&lt;'جدول مالیات'!$F$6*$AT$1,0,
IF(AK63&gt;'جدول مالیات'!$C$10*$AT$1,('جدول مالیات'!$I$9*$AT$1)+((AK63-('جدول مالیات'!$C$10*$AT$1))*'جدول مالیات'!$J$10/100),
IF(AK63&gt;'جدول مالیات'!$C$9*$AT$1,('جدول مالیات'!$I$8*$AT$1)+((AK63-('جدول مالیات'!$C$9*$AT$1))*'جدول مالیات'!$J$9/100),
IF(AK63&gt;'جدول مالیات'!$C$8*$AT$1,('جدول مالیات'!$I$7*$AT$1)+((AK63-('جدول مالیات'!$C$8*$AT$1))*'جدول مالیات'!$J$8/100),
IF(AK63&gt;'جدول مالیات'!$C$7*$AT$1,('جدول مالیات'!$I$6*$AT$1)+((AK63-('جدول مالیات'!$C$7*$AT$1))*'جدول مالیات'!$J$7/100),
))))),"")</f>
        <v/>
      </c>
      <c r="AM63" s="86" t="str">
        <f ca="1">بهمن!AL63</f>
        <v/>
      </c>
      <c r="AN63" s="41">
        <f ca="1">IFERROR(IF(تنظیمات!$C$11="سالانه",AJ63,AI63),"")</f>
        <v>0</v>
      </c>
      <c r="AO63" s="31"/>
      <c r="AP63" s="41" t="str">
        <f t="shared" ca="1" si="2"/>
        <v/>
      </c>
      <c r="AQ63" s="42" t="str">
        <f t="shared" ca="1" si="3"/>
        <v/>
      </c>
      <c r="AR63" s="87" t="str">
        <f t="shared" ca="1" si="4"/>
        <v>اسفند</v>
      </c>
      <c r="AS63" s="78"/>
      <c r="AT63" s="78"/>
      <c r="AU63" s="78"/>
    </row>
    <row r="64" spans="1:47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30" t="str">
        <f>IFERROR(VLOOKUP($B64,'لیست پرسنل'!$B$2:$K$101,5,0),"")</f>
        <v/>
      </c>
      <c r="F64" s="30"/>
      <c r="G64" s="30"/>
      <c r="H64" s="31">
        <v>0</v>
      </c>
      <c r="I64" s="31"/>
      <c r="J64" s="31">
        <v>0</v>
      </c>
      <c r="K64" s="6" t="str">
        <f>IFERROR(VLOOKUP($B64,'لیست پرسنل'!$B$2:$K$21,4,0)*F64,"")</f>
        <v/>
      </c>
      <c r="L64" s="6" t="str">
        <f>IFERROR(IF(VLOOKUP($B64,'لیست پرسنل'!$B$2:$K$21,7,0)="بله",F64*تنظیمات!$C$6,0),"")</f>
        <v/>
      </c>
      <c r="M64" s="6" t="str">
        <f>IFERROR(IF(VLOOKUP($B64,'لیست پرسنل'!$B$2:$K$101,8,0)="بله",IF($F64=$AU$1,تنظیمات!$D$3,تنظیمات!$D$3*$F64/$AU$1),0),"")</f>
        <v/>
      </c>
      <c r="N64" s="6" t="str">
        <f>IFERROR(IF(VLOOKUP($B64,'لیست پرسنل'!$B$2:$K$101,9,0)="بله",IF($F64=$AU$1,تنظیمات!$D$4,تنظیمات!$D$4*$F64/$AU$1),0),"")</f>
        <v/>
      </c>
      <c r="O64" s="6" t="str">
        <f ca="1">IFERROR(IF(F64=$AU$1,IF(VLOOKUP($B64,'لیست پرسنل'!$B$2:$K$101,10,0)="بله",تنظیمات!$C$2*3*E64,0),IF(VLOOKUP($B64,'لیست پرسنل'!$B$2:$K$101,8,0)="بله",تنظیمات!$C$2*3*E64,0)*F64/$AU$1),"")</f>
        <v/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1.4*G64,"")</f>
        <v/>
      </c>
      <c r="AA64" s="6" t="str">
        <f ca="1">IFERROR(ROUND(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)*H64/100),0),"")</f>
        <v/>
      </c>
      <c r="AB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/F64)*I64*40/100,"")</f>
        <v/>
      </c>
      <c r="AC64" s="6" t="str">
        <f ca="1">IFERROR((((K64*تنظیمات!$K$7)+(L64*تنظیمات!$L$7)+(M64*تنظیمات!$M$7)+(N64*تنظیمات!$N$7)+(O64*تنظیمات!$O$7)+(P64*تنظیمات!$P$7)+(Q64*تنظیمات!$Q$7)+(R64*تنظیمات!$R$7)+(S64*تنظیمات!$S$7)+(T64*تنظیمات!$T$7)+(U64*تنظیمات!$U$7)+(V64*تنظیمات!$V$7)+(W64*تنظیمات!$W$7)+(X64*تنظیمات!$X$7)+(Y64*تنظیمات!$Y$7))*30/F64)/220*J64*35/100,"")</f>
        <v/>
      </c>
      <c r="AD64" s="6"/>
      <c r="AE64" s="6" t="str">
        <f ca="1">IFERROR((K64*تنظیمات!$K$3)+(L64*تنظیمات!$L$3)+(M64*تنظیمات!$M$3)+(N64*تنظیمات!$N$3)+(O64*تنظیمات!$O$3)+(P64*تنظیمات!$P$3)+(Q64*تنظیمات!$Q$3)+(R64*تنظیمات!$R$3)+(S64*تنظیمات!$S$3)+(T64*تنظیمات!$T$3)+(U64*تنظیمات!$U$3)+(V64*تنظیمات!$V$3)+(W64*تنظیمات!$W$3)+(X64*تنظیمات!$X$3)+(Y64*تنظیمات!$Y$3)+(Z64*تنظیمات!$Z$3)+(AA64*تنظیمات!$AA$3)+(AB64*تنظیمات!$AB$3)+(AC64*تنظیمات!$AC$3),"")</f>
        <v/>
      </c>
      <c r="AF64" s="6" t="str">
        <f ca="1">IFERROR(ROUND(AE64*تنظیمات!$C$7/100,0),"")</f>
        <v/>
      </c>
      <c r="AG64" s="41" t="str">
        <f ca="1">IFERROR(ROUND(AE64*تنظیمات!$C$8/100,0),"")</f>
        <v/>
      </c>
      <c r="AH64" s="40" t="str">
        <f ca="1">IFERROR((K64*تنظیمات!$K$5)+(L64*تنظیمات!$L$5)+(M64*تنظیمات!$M$5)+(N64*تنظیمات!$N$5)+(O64*تنظیمات!$O$5)+(P64*تنظیمات!$P$5)+(Q64*تنظیمات!$Q$5)+(R64*تنظیمات!$R$5)+(S64*تنظیمات!$S$5)+(T64*تنظیمات!$T$5)+(U64*تنظیمات!$U$5)+(V64*تنظیمات!$V$5)+(W64*تنظیمات!$W$5)+(X64*تنظیمات!$X$5)+(Y64*تنظیمات!$Y$5)+(Z64*تنظیمات!$Z$5)+(AA64*تنظیمات!$AA$5)+(AB64*تنظیمات!$AB$5)+(AC64*تنظیمات!$AC$5)-(AG64*تنظیمات!$D$9),"")</f>
        <v/>
      </c>
      <c r="AI64" s="40" t="str">
        <f ca="1">IFERROR(IF(AH64&lt;'جدول مالیات'!$F$6,0,
IF(AH64&gt;'جدول مالیات'!$C$10,'جدول مالیات'!$I$9+((AH64-'جدول مالیات'!$C$10)*'جدول مالیات'!$J$10/100),
IF(AH64&gt;'جدول مالیات'!$C$9,'جدول مالیات'!$I$8+((AH64-'جدول مالیات'!$C$9)*'جدول مالیات'!$J$9/100),
IF(AH64&gt;'جدول مالیات'!$C$8,'جدول مالیات'!$I$7+((AH64-'جدول مالیات'!$C$8)*'جدول مالیات'!$J$8/100),
IF(AH64&gt;'جدول مالیات'!$C$7,'جدول مالیات'!$I$6+((AH64-'جدول مالیات'!$C$7)*'جدول مالیات'!$J$7/100),
))))),"")</f>
        <v/>
      </c>
      <c r="AJ64" s="40">
        <f t="shared" ca="1" si="1"/>
        <v>0</v>
      </c>
      <c r="AK64" s="86" t="str">
        <f ca="1">IFERROR(AH64+بهمن!AK64,"")</f>
        <v/>
      </c>
      <c r="AL64" s="86" t="str">
        <f ca="1">IFERROR(IF(AK64&lt;'جدول مالیات'!$F$6*$AT$1,0,
IF(AK64&gt;'جدول مالیات'!$C$10*$AT$1,('جدول مالیات'!$I$9*$AT$1)+((AK64-('جدول مالیات'!$C$10*$AT$1))*'جدول مالیات'!$J$10/100),
IF(AK64&gt;'جدول مالیات'!$C$9*$AT$1,('جدول مالیات'!$I$8*$AT$1)+((AK64-('جدول مالیات'!$C$9*$AT$1))*'جدول مالیات'!$J$9/100),
IF(AK64&gt;'جدول مالیات'!$C$8*$AT$1,('جدول مالیات'!$I$7*$AT$1)+((AK64-('جدول مالیات'!$C$8*$AT$1))*'جدول مالیات'!$J$8/100),
IF(AK64&gt;'جدول مالیات'!$C$7*$AT$1,('جدول مالیات'!$I$6*$AT$1)+((AK64-('جدول مالیات'!$C$7*$AT$1))*'جدول مالیات'!$J$7/100),
))))),"")</f>
        <v/>
      </c>
      <c r="AM64" s="86" t="str">
        <f ca="1">بهمن!AL64</f>
        <v/>
      </c>
      <c r="AN64" s="41">
        <f ca="1">IFERROR(IF(تنظیمات!$C$11="سالانه",AJ64,AI64),"")</f>
        <v>0</v>
      </c>
      <c r="AO64" s="31"/>
      <c r="AP64" s="41" t="str">
        <f t="shared" ca="1" si="2"/>
        <v/>
      </c>
      <c r="AQ64" s="42" t="str">
        <f t="shared" ca="1" si="3"/>
        <v/>
      </c>
      <c r="AR64" s="87" t="str">
        <f t="shared" ca="1" si="4"/>
        <v>اسفند</v>
      </c>
      <c r="AS64" s="78"/>
      <c r="AT64" s="78"/>
      <c r="AU64" s="78"/>
    </row>
    <row r="65" spans="1:47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30" t="str">
        <f>IFERROR(VLOOKUP($B65,'لیست پرسنل'!$B$2:$K$101,5,0),"")</f>
        <v/>
      </c>
      <c r="F65" s="30"/>
      <c r="G65" s="30"/>
      <c r="H65" s="31">
        <v>0</v>
      </c>
      <c r="I65" s="31"/>
      <c r="J65" s="31">
        <v>0</v>
      </c>
      <c r="K65" s="6" t="str">
        <f>IFERROR(VLOOKUP($B65,'لیست پرسنل'!$B$2:$K$21,4,0)*F65,"")</f>
        <v/>
      </c>
      <c r="L65" s="6" t="str">
        <f>IFERROR(IF(VLOOKUP($B65,'لیست پرسنل'!$B$2:$K$21,7,0)="بله",F65*تنظیمات!$C$6,0),"")</f>
        <v/>
      </c>
      <c r="M65" s="6" t="str">
        <f>IFERROR(IF(VLOOKUP($B65,'لیست پرسنل'!$B$2:$K$101,8,0)="بله",IF($F65=$AU$1,تنظیمات!$D$3,تنظیمات!$D$3*$F65/$AU$1),0),"")</f>
        <v/>
      </c>
      <c r="N65" s="6" t="str">
        <f>IFERROR(IF(VLOOKUP($B65,'لیست پرسنل'!$B$2:$K$101,9,0)="بله",IF($F65=$AU$1,تنظیمات!$D$4,تنظیمات!$D$4*$F65/$AU$1),0),"")</f>
        <v/>
      </c>
      <c r="O65" s="6" t="str">
        <f ca="1">IFERROR(IF(F65=$AU$1,IF(VLOOKUP($B65,'لیست پرسنل'!$B$2:$K$101,10,0)="بله",تنظیمات!$C$2*3*E65,0),IF(VLOOKUP($B65,'لیست پرسنل'!$B$2:$K$101,8,0)="بله",تنظیمات!$C$2*3*E65,0)*F65/$AU$1),"")</f>
        <v/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1.4*G65,"")</f>
        <v/>
      </c>
      <c r="AA65" s="6" t="str">
        <f ca="1">IFERROR(ROUND(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)*H65/100),0),"")</f>
        <v/>
      </c>
      <c r="AB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/F65)*I65*40/100,"")</f>
        <v/>
      </c>
      <c r="AC65" s="6" t="str">
        <f ca="1">IFERROR((((K65*تنظیمات!$K$7)+(L65*تنظیمات!$L$7)+(M65*تنظیمات!$M$7)+(N65*تنظیمات!$N$7)+(O65*تنظیمات!$O$7)+(P65*تنظیمات!$P$7)+(Q65*تنظیمات!$Q$7)+(R65*تنظیمات!$R$7)+(S65*تنظیمات!$S$7)+(T65*تنظیمات!$T$7)+(U65*تنظیمات!$U$7)+(V65*تنظیمات!$V$7)+(W65*تنظیمات!$W$7)+(X65*تنظیمات!$X$7)+(Y65*تنظیمات!$Y$7))*30/F65)/220*J65*35/100,"")</f>
        <v/>
      </c>
      <c r="AD65" s="6"/>
      <c r="AE65" s="6" t="str">
        <f ca="1">IFERROR((K65*تنظیمات!$K$3)+(L65*تنظیمات!$L$3)+(M65*تنظیمات!$M$3)+(N65*تنظیمات!$N$3)+(O65*تنظیمات!$O$3)+(P65*تنظیمات!$P$3)+(Q65*تنظیمات!$Q$3)+(R65*تنظیمات!$R$3)+(S65*تنظیمات!$S$3)+(T65*تنظیمات!$T$3)+(U65*تنظیمات!$U$3)+(V65*تنظیمات!$V$3)+(W65*تنظیمات!$W$3)+(X65*تنظیمات!$X$3)+(Y65*تنظیمات!$Y$3)+(Z65*تنظیمات!$Z$3)+(AA65*تنظیمات!$AA$3)+(AB65*تنظیمات!$AB$3)+(AC65*تنظیمات!$AC$3),"")</f>
        <v/>
      </c>
      <c r="AF65" s="6" t="str">
        <f ca="1">IFERROR(ROUND(AE65*تنظیمات!$C$7/100,0),"")</f>
        <v/>
      </c>
      <c r="AG65" s="41" t="str">
        <f ca="1">IFERROR(ROUND(AE65*تنظیمات!$C$8/100,0),"")</f>
        <v/>
      </c>
      <c r="AH65" s="40" t="str">
        <f ca="1">IFERROR((K65*تنظیمات!$K$5)+(L65*تنظیمات!$L$5)+(M65*تنظیمات!$M$5)+(N65*تنظیمات!$N$5)+(O65*تنظیمات!$O$5)+(P65*تنظیمات!$P$5)+(Q65*تنظیمات!$Q$5)+(R65*تنظیمات!$R$5)+(S65*تنظیمات!$S$5)+(T65*تنظیمات!$T$5)+(U65*تنظیمات!$U$5)+(V65*تنظیمات!$V$5)+(W65*تنظیمات!$W$5)+(X65*تنظیمات!$X$5)+(Y65*تنظیمات!$Y$5)+(Z65*تنظیمات!$Z$5)+(AA65*تنظیمات!$AA$5)+(AB65*تنظیمات!$AB$5)+(AC65*تنظیمات!$AC$5)-(AG65*تنظیمات!$D$9),"")</f>
        <v/>
      </c>
      <c r="AI65" s="40" t="str">
        <f ca="1">IFERROR(IF(AH65&lt;'جدول مالیات'!$F$6,0,
IF(AH65&gt;'جدول مالیات'!$C$10,'جدول مالیات'!$I$9+((AH65-'جدول مالیات'!$C$10)*'جدول مالیات'!$J$10/100),
IF(AH65&gt;'جدول مالیات'!$C$9,'جدول مالیات'!$I$8+((AH65-'جدول مالیات'!$C$9)*'جدول مالیات'!$J$9/100),
IF(AH65&gt;'جدول مالیات'!$C$8,'جدول مالیات'!$I$7+((AH65-'جدول مالیات'!$C$8)*'جدول مالیات'!$J$8/100),
IF(AH65&gt;'جدول مالیات'!$C$7,'جدول مالیات'!$I$6+((AH65-'جدول مالیات'!$C$7)*'جدول مالیات'!$J$7/100),
))))),"")</f>
        <v/>
      </c>
      <c r="AJ65" s="40">
        <f t="shared" ca="1" si="1"/>
        <v>0</v>
      </c>
      <c r="AK65" s="86" t="str">
        <f ca="1">IFERROR(AH65+بهمن!AK65,"")</f>
        <v/>
      </c>
      <c r="AL65" s="86" t="str">
        <f ca="1">IFERROR(IF(AK65&lt;'جدول مالیات'!$F$6*$AT$1,0,
IF(AK65&gt;'جدول مالیات'!$C$10*$AT$1,('جدول مالیات'!$I$9*$AT$1)+((AK65-('جدول مالیات'!$C$10*$AT$1))*'جدول مالیات'!$J$10/100),
IF(AK65&gt;'جدول مالیات'!$C$9*$AT$1,('جدول مالیات'!$I$8*$AT$1)+((AK65-('جدول مالیات'!$C$9*$AT$1))*'جدول مالیات'!$J$9/100),
IF(AK65&gt;'جدول مالیات'!$C$8*$AT$1,('جدول مالیات'!$I$7*$AT$1)+((AK65-('جدول مالیات'!$C$8*$AT$1))*'جدول مالیات'!$J$8/100),
IF(AK65&gt;'جدول مالیات'!$C$7*$AT$1,('جدول مالیات'!$I$6*$AT$1)+((AK65-('جدول مالیات'!$C$7*$AT$1))*'جدول مالیات'!$J$7/100),
))))),"")</f>
        <v/>
      </c>
      <c r="AM65" s="86" t="str">
        <f ca="1">بهمن!AL65</f>
        <v/>
      </c>
      <c r="AN65" s="41">
        <f ca="1">IFERROR(IF(تنظیمات!$C$11="سالانه",AJ65,AI65),"")</f>
        <v>0</v>
      </c>
      <c r="AO65" s="31"/>
      <c r="AP65" s="41" t="str">
        <f t="shared" ca="1" si="2"/>
        <v/>
      </c>
      <c r="AQ65" s="42" t="str">
        <f t="shared" ca="1" si="3"/>
        <v/>
      </c>
      <c r="AR65" s="87" t="str">
        <f t="shared" ca="1" si="4"/>
        <v>اسفند</v>
      </c>
      <c r="AS65" s="78"/>
      <c r="AT65" s="78"/>
      <c r="AU65" s="78"/>
    </row>
    <row r="66" spans="1:47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30" t="str">
        <f>IFERROR(VLOOKUP($B66,'لیست پرسنل'!$B$2:$K$101,5,0),"")</f>
        <v/>
      </c>
      <c r="F66" s="30"/>
      <c r="G66" s="30"/>
      <c r="H66" s="31">
        <v>0</v>
      </c>
      <c r="I66" s="31"/>
      <c r="J66" s="31">
        <v>0</v>
      </c>
      <c r="K66" s="6" t="str">
        <f>IFERROR(VLOOKUP($B66,'لیست پرسنل'!$B$2:$K$21,4,0)*F66,"")</f>
        <v/>
      </c>
      <c r="L66" s="6" t="str">
        <f>IFERROR(IF(VLOOKUP($B66,'لیست پرسنل'!$B$2:$K$21,7,0)="بله",F66*تنظیمات!$C$6,0),"")</f>
        <v/>
      </c>
      <c r="M66" s="6" t="str">
        <f>IFERROR(IF(VLOOKUP($B66,'لیست پرسنل'!$B$2:$K$101,8,0)="بله",IF($F66=$AU$1,تنظیمات!$D$3,تنظیمات!$D$3*$F66/$AU$1),0),"")</f>
        <v/>
      </c>
      <c r="N66" s="6" t="str">
        <f>IFERROR(IF(VLOOKUP($B66,'لیست پرسنل'!$B$2:$K$101,9,0)="بله",IF($F66=$AU$1,تنظیمات!$D$4,تنظیمات!$D$4*$F66/$AU$1),0),"")</f>
        <v/>
      </c>
      <c r="O66" s="6" t="str">
        <f ca="1">IFERROR(IF(F66=$AU$1,IF(VLOOKUP($B66,'لیست پرسنل'!$B$2:$K$101,10,0)="بله",تنظیمات!$C$2*3*E66,0),IF(VLOOKUP($B66,'لیست پرسنل'!$B$2:$K$101,8,0)="بله",تنظیمات!$C$2*3*E66,0)*F66/$AU$1),"")</f>
        <v/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1.4*G66,"")</f>
        <v/>
      </c>
      <c r="AA66" s="6" t="str">
        <f ca="1">IFERROR(ROUND(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)*H66/100),0),"")</f>
        <v/>
      </c>
      <c r="AB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/F66)*I66*40/100,"")</f>
        <v/>
      </c>
      <c r="AC66" s="6" t="str">
        <f ca="1">IFERROR((((K66*تنظیمات!$K$7)+(L66*تنظیمات!$L$7)+(M66*تنظیمات!$M$7)+(N66*تنظیمات!$N$7)+(O66*تنظیمات!$O$7)+(P66*تنظیمات!$P$7)+(Q66*تنظیمات!$Q$7)+(R66*تنظیمات!$R$7)+(S66*تنظیمات!$S$7)+(T66*تنظیمات!$T$7)+(U66*تنظیمات!$U$7)+(V66*تنظیمات!$V$7)+(W66*تنظیمات!$W$7)+(X66*تنظیمات!$X$7)+(Y66*تنظیمات!$Y$7))*30/F66)/220*J66*35/100,"")</f>
        <v/>
      </c>
      <c r="AD66" s="6"/>
      <c r="AE66" s="6" t="str">
        <f ca="1">IFERROR((K66*تنظیمات!$K$3)+(L66*تنظیمات!$L$3)+(M66*تنظیمات!$M$3)+(N66*تنظیمات!$N$3)+(O66*تنظیمات!$O$3)+(P66*تنظیمات!$P$3)+(Q66*تنظیمات!$Q$3)+(R66*تنظیمات!$R$3)+(S66*تنظیمات!$S$3)+(T66*تنظیمات!$T$3)+(U66*تنظیمات!$U$3)+(V66*تنظیمات!$V$3)+(W66*تنظیمات!$W$3)+(X66*تنظیمات!$X$3)+(Y66*تنظیمات!$Y$3)+(Z66*تنظیمات!$Z$3)+(AA66*تنظیمات!$AA$3)+(AB66*تنظیمات!$AB$3)+(AC66*تنظیمات!$AC$3),"")</f>
        <v/>
      </c>
      <c r="AF66" s="6" t="str">
        <f ca="1">IFERROR(ROUND(AE66*تنظیمات!$C$7/100,0),"")</f>
        <v/>
      </c>
      <c r="AG66" s="41" t="str">
        <f ca="1">IFERROR(ROUND(AE66*تنظیمات!$C$8/100,0),"")</f>
        <v/>
      </c>
      <c r="AH66" s="40" t="str">
        <f ca="1">IFERROR((K66*تنظیمات!$K$5)+(L66*تنظیمات!$L$5)+(M66*تنظیمات!$M$5)+(N66*تنظیمات!$N$5)+(O66*تنظیمات!$O$5)+(P66*تنظیمات!$P$5)+(Q66*تنظیمات!$Q$5)+(R66*تنظیمات!$R$5)+(S66*تنظیمات!$S$5)+(T66*تنظیمات!$T$5)+(U66*تنظیمات!$U$5)+(V66*تنظیمات!$V$5)+(W66*تنظیمات!$W$5)+(X66*تنظیمات!$X$5)+(Y66*تنظیمات!$Y$5)+(Z66*تنظیمات!$Z$5)+(AA66*تنظیمات!$AA$5)+(AB66*تنظیمات!$AB$5)+(AC66*تنظیمات!$AC$5)-(AG66*تنظیمات!$D$9),"")</f>
        <v/>
      </c>
      <c r="AI66" s="40" t="str">
        <f ca="1">IFERROR(IF(AH66&lt;'جدول مالیات'!$F$6,0,
IF(AH66&gt;'جدول مالیات'!$C$10,'جدول مالیات'!$I$9+((AH66-'جدول مالیات'!$C$10)*'جدول مالیات'!$J$10/100),
IF(AH66&gt;'جدول مالیات'!$C$9,'جدول مالیات'!$I$8+((AH66-'جدول مالیات'!$C$9)*'جدول مالیات'!$J$9/100),
IF(AH66&gt;'جدول مالیات'!$C$8,'جدول مالیات'!$I$7+((AH66-'جدول مالیات'!$C$8)*'جدول مالیات'!$J$8/100),
IF(AH66&gt;'جدول مالیات'!$C$7,'جدول مالیات'!$I$6+((AH66-'جدول مالیات'!$C$7)*'جدول مالیات'!$J$7/100),
))))),"")</f>
        <v/>
      </c>
      <c r="AJ66" s="40">
        <f t="shared" ca="1" si="1"/>
        <v>0</v>
      </c>
      <c r="AK66" s="86" t="str">
        <f ca="1">IFERROR(AH66+بهمن!AK66,"")</f>
        <v/>
      </c>
      <c r="AL66" s="86" t="str">
        <f ca="1">IFERROR(IF(AK66&lt;'جدول مالیات'!$F$6*$AT$1,0,
IF(AK66&gt;'جدول مالیات'!$C$10*$AT$1,('جدول مالیات'!$I$9*$AT$1)+((AK66-('جدول مالیات'!$C$10*$AT$1))*'جدول مالیات'!$J$10/100),
IF(AK66&gt;'جدول مالیات'!$C$9*$AT$1,('جدول مالیات'!$I$8*$AT$1)+((AK66-('جدول مالیات'!$C$9*$AT$1))*'جدول مالیات'!$J$9/100),
IF(AK66&gt;'جدول مالیات'!$C$8*$AT$1,('جدول مالیات'!$I$7*$AT$1)+((AK66-('جدول مالیات'!$C$8*$AT$1))*'جدول مالیات'!$J$8/100),
IF(AK66&gt;'جدول مالیات'!$C$7*$AT$1,('جدول مالیات'!$I$6*$AT$1)+((AK66-('جدول مالیات'!$C$7*$AT$1))*'جدول مالیات'!$J$7/100),
))))),"")</f>
        <v/>
      </c>
      <c r="AM66" s="86" t="str">
        <f ca="1">بهمن!AL66</f>
        <v/>
      </c>
      <c r="AN66" s="41">
        <f ca="1">IFERROR(IF(تنظیمات!$C$11="سالانه",AJ66,AI66),"")</f>
        <v>0</v>
      </c>
      <c r="AO66" s="31"/>
      <c r="AP66" s="41" t="str">
        <f t="shared" ca="1" si="2"/>
        <v/>
      </c>
      <c r="AQ66" s="42" t="str">
        <f t="shared" ca="1" si="3"/>
        <v/>
      </c>
      <c r="AR66" s="87" t="str">
        <f t="shared" ca="1" si="4"/>
        <v>اسفند</v>
      </c>
      <c r="AS66" s="78"/>
      <c r="AT66" s="78"/>
      <c r="AU66" s="78"/>
    </row>
    <row r="67" spans="1:47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30" t="str">
        <f>IFERROR(VLOOKUP($B67,'لیست پرسنل'!$B$2:$K$101,5,0),"")</f>
        <v/>
      </c>
      <c r="F67" s="30"/>
      <c r="G67" s="30"/>
      <c r="H67" s="31">
        <v>0</v>
      </c>
      <c r="I67" s="31"/>
      <c r="J67" s="31">
        <v>0</v>
      </c>
      <c r="K67" s="6" t="str">
        <f>IFERROR(VLOOKUP($B67,'لیست پرسنل'!$B$2:$K$21,4,0)*F67,"")</f>
        <v/>
      </c>
      <c r="L67" s="6" t="str">
        <f>IFERROR(IF(VLOOKUP($B67,'لیست پرسنل'!$B$2:$K$21,7,0)="بله",F67*تنظیمات!$C$6,0),"")</f>
        <v/>
      </c>
      <c r="M67" s="6" t="str">
        <f>IFERROR(IF(VLOOKUP($B67,'لیست پرسنل'!$B$2:$K$101,8,0)="بله",IF($F67=$AU$1,تنظیمات!$D$3,تنظیمات!$D$3*$F67/$AU$1),0),"")</f>
        <v/>
      </c>
      <c r="N67" s="6" t="str">
        <f>IFERROR(IF(VLOOKUP($B67,'لیست پرسنل'!$B$2:$K$101,9,0)="بله",IF($F67=$AU$1,تنظیمات!$D$4,تنظیمات!$D$4*$F67/$AU$1),0),"")</f>
        <v/>
      </c>
      <c r="O67" s="6" t="str">
        <f ca="1">IFERROR(IF(F67=$AU$1,IF(VLOOKUP($B67,'لیست پرسنل'!$B$2:$K$101,10,0)="بله",تنظیمات!$C$2*3*E67,0),IF(VLOOKUP($B67,'لیست پرسنل'!$B$2:$K$101,8,0)="بله",تنظیمات!$C$2*3*E67,0)*F67/$AU$1),"")</f>
        <v/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1.4*G67,"")</f>
        <v/>
      </c>
      <c r="AA67" s="6" t="str">
        <f ca="1">IFERROR(ROUND(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)*H67/100),0),"")</f>
        <v/>
      </c>
      <c r="AB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/F67)*I67*40/100,"")</f>
        <v/>
      </c>
      <c r="AC67" s="6" t="str">
        <f ca="1">IFERROR((((K67*تنظیمات!$K$7)+(L67*تنظیمات!$L$7)+(M67*تنظیمات!$M$7)+(N67*تنظیمات!$N$7)+(O67*تنظیمات!$O$7)+(P67*تنظیمات!$P$7)+(Q67*تنظیمات!$Q$7)+(R67*تنظیمات!$R$7)+(S67*تنظیمات!$S$7)+(T67*تنظیمات!$T$7)+(U67*تنظیمات!$U$7)+(V67*تنظیمات!$V$7)+(W67*تنظیمات!$W$7)+(X67*تنظیمات!$X$7)+(Y67*تنظیمات!$Y$7))*30/F67)/220*J67*35/100,"")</f>
        <v/>
      </c>
      <c r="AD67" s="6"/>
      <c r="AE67" s="6" t="str">
        <f ca="1">IFERROR((K67*تنظیمات!$K$3)+(L67*تنظیمات!$L$3)+(M67*تنظیمات!$M$3)+(N67*تنظیمات!$N$3)+(O67*تنظیمات!$O$3)+(P67*تنظیمات!$P$3)+(Q67*تنظیمات!$Q$3)+(R67*تنظیمات!$R$3)+(S67*تنظیمات!$S$3)+(T67*تنظیمات!$T$3)+(U67*تنظیمات!$U$3)+(V67*تنظیمات!$V$3)+(W67*تنظیمات!$W$3)+(X67*تنظیمات!$X$3)+(Y67*تنظیمات!$Y$3)+(Z67*تنظیمات!$Z$3)+(AA67*تنظیمات!$AA$3)+(AB67*تنظیمات!$AB$3)+(AC67*تنظیمات!$AC$3),"")</f>
        <v/>
      </c>
      <c r="AF67" s="6" t="str">
        <f ca="1">IFERROR(ROUND(AE67*تنظیمات!$C$7/100,0),"")</f>
        <v/>
      </c>
      <c r="AG67" s="41" t="str">
        <f ca="1">IFERROR(ROUND(AE67*تنظیمات!$C$8/100,0),"")</f>
        <v/>
      </c>
      <c r="AH67" s="40" t="str">
        <f ca="1">IFERROR((K67*تنظیمات!$K$5)+(L67*تنظیمات!$L$5)+(M67*تنظیمات!$M$5)+(N67*تنظیمات!$N$5)+(O67*تنظیمات!$O$5)+(P67*تنظیمات!$P$5)+(Q67*تنظیمات!$Q$5)+(R67*تنظیمات!$R$5)+(S67*تنظیمات!$S$5)+(T67*تنظیمات!$T$5)+(U67*تنظیمات!$U$5)+(V67*تنظیمات!$V$5)+(W67*تنظیمات!$W$5)+(X67*تنظیمات!$X$5)+(Y67*تنظیمات!$Y$5)+(Z67*تنظیمات!$Z$5)+(AA67*تنظیمات!$AA$5)+(AB67*تنظیمات!$AB$5)+(AC67*تنظیمات!$AC$5)-(AG67*تنظیمات!$D$9),"")</f>
        <v/>
      </c>
      <c r="AI67" s="40" t="str">
        <f ca="1">IFERROR(IF(AH67&lt;'جدول مالیات'!$F$6,0,
IF(AH67&gt;'جدول مالیات'!$C$10,'جدول مالیات'!$I$9+((AH67-'جدول مالیات'!$C$10)*'جدول مالیات'!$J$10/100),
IF(AH67&gt;'جدول مالیات'!$C$9,'جدول مالیات'!$I$8+((AH67-'جدول مالیات'!$C$9)*'جدول مالیات'!$J$9/100),
IF(AH67&gt;'جدول مالیات'!$C$8,'جدول مالیات'!$I$7+((AH67-'جدول مالیات'!$C$8)*'جدول مالیات'!$J$8/100),
IF(AH67&gt;'جدول مالیات'!$C$7,'جدول مالیات'!$I$6+((AH67-'جدول مالیات'!$C$7)*'جدول مالیات'!$J$7/100),
))))),"")</f>
        <v/>
      </c>
      <c r="AJ67" s="40">
        <f t="shared" ref="AJ67:AJ100" ca="1" si="5">IFERROR(IF(AL67&gt;AM67,AL67-AM67,0),"")</f>
        <v>0</v>
      </c>
      <c r="AK67" s="86" t="str">
        <f ca="1">IFERROR(AH67+بهمن!AK67,"")</f>
        <v/>
      </c>
      <c r="AL67" s="86" t="str">
        <f ca="1">IFERROR(IF(AK67&lt;'جدول مالیات'!$F$6*$AT$1,0,
IF(AK67&gt;'جدول مالیات'!$C$10*$AT$1,('جدول مالیات'!$I$9*$AT$1)+((AK67-('جدول مالیات'!$C$10*$AT$1))*'جدول مالیات'!$J$10/100),
IF(AK67&gt;'جدول مالیات'!$C$9*$AT$1,('جدول مالیات'!$I$8*$AT$1)+((AK67-('جدول مالیات'!$C$9*$AT$1))*'جدول مالیات'!$J$9/100),
IF(AK67&gt;'جدول مالیات'!$C$8*$AT$1,('جدول مالیات'!$I$7*$AT$1)+((AK67-('جدول مالیات'!$C$8*$AT$1))*'جدول مالیات'!$J$8/100),
IF(AK67&gt;'جدول مالیات'!$C$7*$AT$1,('جدول مالیات'!$I$6*$AT$1)+((AK67-('جدول مالیات'!$C$7*$AT$1))*'جدول مالیات'!$J$7/100),
))))),"")</f>
        <v/>
      </c>
      <c r="AM67" s="86" t="str">
        <f ca="1">بهمن!AL67</f>
        <v/>
      </c>
      <c r="AN67" s="41">
        <f ca="1">IFERROR(IF(تنظیمات!$C$11="سالانه",AJ67,AI67),"")</f>
        <v>0</v>
      </c>
      <c r="AO67" s="31"/>
      <c r="AP67" s="41" t="str">
        <f t="shared" ref="AP67:AP101" ca="1" si="6">IFERROR(AG67+AN67+AO67,"")</f>
        <v/>
      </c>
      <c r="AQ67" s="42" t="str">
        <f t="shared" ref="AQ67:AQ101" ca="1" si="7">IFERROR(AD67-AP67,"")</f>
        <v/>
      </c>
      <c r="AR67" s="87" t="str">
        <f t="shared" ref="AR67:AR101" ca="1" si="8">$AS$1</f>
        <v>اسفند</v>
      </c>
      <c r="AS67" s="78"/>
      <c r="AT67" s="78"/>
      <c r="AU67" s="78"/>
    </row>
    <row r="68" spans="1:47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30" t="str">
        <f>IFERROR(VLOOKUP($B68,'لیست پرسنل'!$B$2:$K$101,5,0),"")</f>
        <v/>
      </c>
      <c r="F68" s="30"/>
      <c r="G68" s="30"/>
      <c r="H68" s="31">
        <v>0</v>
      </c>
      <c r="I68" s="31"/>
      <c r="J68" s="31">
        <v>0</v>
      </c>
      <c r="K68" s="6" t="str">
        <f>IFERROR(VLOOKUP($B68,'لیست پرسنل'!$B$2:$K$21,4,0)*F68,"")</f>
        <v/>
      </c>
      <c r="L68" s="6" t="str">
        <f>IFERROR(IF(VLOOKUP($B68,'لیست پرسنل'!$B$2:$K$21,7,0)="بله",F68*تنظیمات!$C$6,0),"")</f>
        <v/>
      </c>
      <c r="M68" s="6" t="str">
        <f>IFERROR(IF(VLOOKUP($B68,'لیست پرسنل'!$B$2:$K$101,8,0)="بله",IF($F68=$AU$1,تنظیمات!$D$3,تنظیمات!$D$3*$F68/$AU$1),0),"")</f>
        <v/>
      </c>
      <c r="N68" s="6" t="str">
        <f>IFERROR(IF(VLOOKUP($B68,'لیست پرسنل'!$B$2:$K$101,9,0)="بله",IF($F68=$AU$1,تنظیمات!$D$4,تنظیمات!$D$4*$F68/$AU$1),0),"")</f>
        <v/>
      </c>
      <c r="O68" s="6" t="str">
        <f ca="1">IFERROR(IF(F68=$AU$1,IF(VLOOKUP($B68,'لیست پرسنل'!$B$2:$K$101,10,0)="بله",تنظیمات!$C$2*3*E68,0),IF(VLOOKUP($B68,'لیست پرسنل'!$B$2:$K$101,8,0)="بله",تنظیمات!$C$2*3*E68,0)*F68/$AU$1),"")</f>
        <v/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1.4*G68,"")</f>
        <v/>
      </c>
      <c r="AA68" s="6" t="str">
        <f ca="1">IFERROR(ROUND(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)*H68/100),0),"")</f>
        <v/>
      </c>
      <c r="AB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/F68)*I68*40/100,"")</f>
        <v/>
      </c>
      <c r="AC68" s="6" t="str">
        <f ca="1">IFERROR((((K68*تنظیمات!$K$7)+(L68*تنظیمات!$L$7)+(M68*تنظیمات!$M$7)+(N68*تنظیمات!$N$7)+(O68*تنظیمات!$O$7)+(P68*تنظیمات!$P$7)+(Q68*تنظیمات!$Q$7)+(R68*تنظیمات!$R$7)+(S68*تنظیمات!$S$7)+(T68*تنظیمات!$T$7)+(U68*تنظیمات!$U$7)+(V68*تنظیمات!$V$7)+(W68*تنظیمات!$W$7)+(X68*تنظیمات!$X$7)+(Y68*تنظیمات!$Y$7))*30/F68)/220*J68*35/100,"")</f>
        <v/>
      </c>
      <c r="AD68" s="6"/>
      <c r="AE68" s="6" t="str">
        <f ca="1">IFERROR((K68*تنظیمات!$K$3)+(L68*تنظیمات!$L$3)+(M68*تنظیمات!$M$3)+(N68*تنظیمات!$N$3)+(O68*تنظیمات!$O$3)+(P68*تنظیمات!$P$3)+(Q68*تنظیمات!$Q$3)+(R68*تنظیمات!$R$3)+(S68*تنظیمات!$S$3)+(T68*تنظیمات!$T$3)+(U68*تنظیمات!$U$3)+(V68*تنظیمات!$V$3)+(W68*تنظیمات!$W$3)+(X68*تنظیمات!$X$3)+(Y68*تنظیمات!$Y$3)+(Z68*تنظیمات!$Z$3)+(AA68*تنظیمات!$AA$3)+(AB68*تنظیمات!$AB$3)+(AC68*تنظیمات!$AC$3),"")</f>
        <v/>
      </c>
      <c r="AF68" s="6" t="str">
        <f ca="1">IFERROR(ROUND(AE68*تنظیمات!$C$7/100,0),"")</f>
        <v/>
      </c>
      <c r="AG68" s="41" t="str">
        <f ca="1">IFERROR(ROUND(AE68*تنظیمات!$C$8/100,0),"")</f>
        <v/>
      </c>
      <c r="AH68" s="40" t="str">
        <f ca="1">IFERROR((K68*تنظیمات!$K$5)+(L68*تنظیمات!$L$5)+(M68*تنظیمات!$M$5)+(N68*تنظیمات!$N$5)+(O68*تنظیمات!$O$5)+(P68*تنظیمات!$P$5)+(Q68*تنظیمات!$Q$5)+(R68*تنظیمات!$R$5)+(S68*تنظیمات!$S$5)+(T68*تنظیمات!$T$5)+(U68*تنظیمات!$U$5)+(V68*تنظیمات!$V$5)+(W68*تنظیمات!$W$5)+(X68*تنظیمات!$X$5)+(Y68*تنظیمات!$Y$5)+(Z68*تنظیمات!$Z$5)+(AA68*تنظیمات!$AA$5)+(AB68*تنظیمات!$AB$5)+(AC68*تنظیمات!$AC$5)-(AG68*تنظیمات!$D$9),"")</f>
        <v/>
      </c>
      <c r="AI68" s="40" t="str">
        <f ca="1">IFERROR(IF(AH68&lt;'جدول مالیات'!$F$6,0,
IF(AH68&gt;'جدول مالیات'!$C$10,'جدول مالیات'!$I$9+((AH68-'جدول مالیات'!$C$10)*'جدول مالیات'!$J$10/100),
IF(AH68&gt;'جدول مالیات'!$C$9,'جدول مالیات'!$I$8+((AH68-'جدول مالیات'!$C$9)*'جدول مالیات'!$J$9/100),
IF(AH68&gt;'جدول مالیات'!$C$8,'جدول مالیات'!$I$7+((AH68-'جدول مالیات'!$C$8)*'جدول مالیات'!$J$8/100),
IF(AH68&gt;'جدول مالیات'!$C$7,'جدول مالیات'!$I$6+((AH68-'جدول مالیات'!$C$7)*'جدول مالیات'!$J$7/100),
))))),"")</f>
        <v/>
      </c>
      <c r="AJ68" s="40">
        <f t="shared" ca="1" si="5"/>
        <v>0</v>
      </c>
      <c r="AK68" s="86" t="str">
        <f ca="1">IFERROR(AH68+بهمن!AK68,"")</f>
        <v/>
      </c>
      <c r="AL68" s="86" t="str">
        <f ca="1">IFERROR(IF(AK68&lt;'جدول مالیات'!$F$6*$AT$1,0,
IF(AK68&gt;'جدول مالیات'!$C$10*$AT$1,('جدول مالیات'!$I$9*$AT$1)+((AK68-('جدول مالیات'!$C$10*$AT$1))*'جدول مالیات'!$J$10/100),
IF(AK68&gt;'جدول مالیات'!$C$9*$AT$1,('جدول مالیات'!$I$8*$AT$1)+((AK68-('جدول مالیات'!$C$9*$AT$1))*'جدول مالیات'!$J$9/100),
IF(AK68&gt;'جدول مالیات'!$C$8*$AT$1,('جدول مالیات'!$I$7*$AT$1)+((AK68-('جدول مالیات'!$C$8*$AT$1))*'جدول مالیات'!$J$8/100),
IF(AK68&gt;'جدول مالیات'!$C$7*$AT$1,('جدول مالیات'!$I$6*$AT$1)+((AK68-('جدول مالیات'!$C$7*$AT$1))*'جدول مالیات'!$J$7/100),
))))),"")</f>
        <v/>
      </c>
      <c r="AM68" s="86" t="str">
        <f ca="1">بهمن!AL68</f>
        <v/>
      </c>
      <c r="AN68" s="41">
        <f ca="1">IFERROR(IF(تنظیمات!$C$11="سالانه",AJ68,AI68),"")</f>
        <v>0</v>
      </c>
      <c r="AO68" s="31"/>
      <c r="AP68" s="41" t="str">
        <f t="shared" ca="1" si="6"/>
        <v/>
      </c>
      <c r="AQ68" s="42" t="str">
        <f t="shared" ca="1" si="7"/>
        <v/>
      </c>
      <c r="AR68" s="87" t="str">
        <f t="shared" ca="1" si="8"/>
        <v>اسفند</v>
      </c>
      <c r="AS68" s="78"/>
      <c r="AT68" s="78"/>
      <c r="AU68" s="78"/>
    </row>
    <row r="69" spans="1:47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30" t="str">
        <f>IFERROR(VLOOKUP($B69,'لیست پرسنل'!$B$2:$K$101,5,0),"")</f>
        <v/>
      </c>
      <c r="F69" s="30"/>
      <c r="G69" s="30"/>
      <c r="H69" s="31">
        <v>0</v>
      </c>
      <c r="I69" s="31"/>
      <c r="J69" s="31">
        <v>0</v>
      </c>
      <c r="K69" s="6" t="str">
        <f>IFERROR(VLOOKUP($B69,'لیست پرسنل'!$B$2:$K$21,4,0)*F69,"")</f>
        <v/>
      </c>
      <c r="L69" s="6" t="str">
        <f>IFERROR(IF(VLOOKUP($B69,'لیست پرسنل'!$B$2:$K$21,7,0)="بله",F69*تنظیمات!$C$6,0),"")</f>
        <v/>
      </c>
      <c r="M69" s="6" t="str">
        <f>IFERROR(IF(VLOOKUP($B69,'لیست پرسنل'!$B$2:$K$101,8,0)="بله",IF($F69=$AU$1,تنظیمات!$D$3,تنظیمات!$D$3*$F69/$AU$1),0),"")</f>
        <v/>
      </c>
      <c r="N69" s="6" t="str">
        <f>IFERROR(IF(VLOOKUP($B69,'لیست پرسنل'!$B$2:$K$101,9,0)="بله",IF($F69=$AU$1,تنظیمات!$D$4,تنظیمات!$D$4*$F69/$AU$1),0),"")</f>
        <v/>
      </c>
      <c r="O69" s="6" t="str">
        <f ca="1">IFERROR(IF(F69=$AU$1,IF(VLOOKUP($B69,'لیست پرسنل'!$B$2:$K$101,10,0)="بله",تنظیمات!$C$2*3*E69,0),IF(VLOOKUP($B69,'لیست پرسنل'!$B$2:$K$101,8,0)="بله",تنظیمات!$C$2*3*E69,0)*F69/$AU$1),"")</f>
        <v/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1.4*G69,"")</f>
        <v/>
      </c>
      <c r="AA69" s="6" t="str">
        <f ca="1">IFERROR(ROUND(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)*H69/100),0),"")</f>
        <v/>
      </c>
      <c r="AB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/F69)*I69*40/100,"")</f>
        <v/>
      </c>
      <c r="AC69" s="6" t="str">
        <f ca="1">IFERROR((((K69*تنظیمات!$K$7)+(L69*تنظیمات!$L$7)+(M69*تنظیمات!$M$7)+(N69*تنظیمات!$N$7)+(O69*تنظیمات!$O$7)+(P69*تنظیمات!$P$7)+(Q69*تنظیمات!$Q$7)+(R69*تنظیمات!$R$7)+(S69*تنظیمات!$S$7)+(T69*تنظیمات!$T$7)+(U69*تنظیمات!$U$7)+(V69*تنظیمات!$V$7)+(W69*تنظیمات!$W$7)+(X69*تنظیمات!$X$7)+(Y69*تنظیمات!$Y$7))*30/F69)/220*J69*35/100,"")</f>
        <v/>
      </c>
      <c r="AD69" s="6"/>
      <c r="AE69" s="6" t="str">
        <f ca="1">IFERROR((K69*تنظیمات!$K$3)+(L69*تنظیمات!$L$3)+(M69*تنظیمات!$M$3)+(N69*تنظیمات!$N$3)+(O69*تنظیمات!$O$3)+(P69*تنظیمات!$P$3)+(Q69*تنظیمات!$Q$3)+(R69*تنظیمات!$R$3)+(S69*تنظیمات!$S$3)+(T69*تنظیمات!$T$3)+(U69*تنظیمات!$U$3)+(V69*تنظیمات!$V$3)+(W69*تنظیمات!$W$3)+(X69*تنظیمات!$X$3)+(Y69*تنظیمات!$Y$3)+(Z69*تنظیمات!$Z$3)+(AA69*تنظیمات!$AA$3)+(AB69*تنظیمات!$AB$3)+(AC69*تنظیمات!$AC$3),"")</f>
        <v/>
      </c>
      <c r="AF69" s="6" t="str">
        <f ca="1">IFERROR(ROUND(AE69*تنظیمات!$C$7/100,0),"")</f>
        <v/>
      </c>
      <c r="AG69" s="41" t="str">
        <f ca="1">IFERROR(ROUND(AE69*تنظیمات!$C$8/100,0),"")</f>
        <v/>
      </c>
      <c r="AH69" s="40" t="str">
        <f ca="1">IFERROR((K69*تنظیمات!$K$5)+(L69*تنظیمات!$L$5)+(M69*تنظیمات!$M$5)+(N69*تنظیمات!$N$5)+(O69*تنظیمات!$O$5)+(P69*تنظیمات!$P$5)+(Q69*تنظیمات!$Q$5)+(R69*تنظیمات!$R$5)+(S69*تنظیمات!$S$5)+(T69*تنظیمات!$T$5)+(U69*تنظیمات!$U$5)+(V69*تنظیمات!$V$5)+(W69*تنظیمات!$W$5)+(X69*تنظیمات!$X$5)+(Y69*تنظیمات!$Y$5)+(Z69*تنظیمات!$Z$5)+(AA69*تنظیمات!$AA$5)+(AB69*تنظیمات!$AB$5)+(AC69*تنظیمات!$AC$5)-(AG69*تنظیمات!$D$9),"")</f>
        <v/>
      </c>
      <c r="AI69" s="40" t="str">
        <f ca="1">IFERROR(IF(AH69&lt;'جدول مالیات'!$F$6,0,
IF(AH69&gt;'جدول مالیات'!$C$10,'جدول مالیات'!$I$9+((AH69-'جدول مالیات'!$C$10)*'جدول مالیات'!$J$10/100),
IF(AH69&gt;'جدول مالیات'!$C$9,'جدول مالیات'!$I$8+((AH69-'جدول مالیات'!$C$9)*'جدول مالیات'!$J$9/100),
IF(AH69&gt;'جدول مالیات'!$C$8,'جدول مالیات'!$I$7+((AH69-'جدول مالیات'!$C$8)*'جدول مالیات'!$J$8/100),
IF(AH69&gt;'جدول مالیات'!$C$7,'جدول مالیات'!$I$6+((AH69-'جدول مالیات'!$C$7)*'جدول مالیات'!$J$7/100),
))))),"")</f>
        <v/>
      </c>
      <c r="AJ69" s="40">
        <f t="shared" ca="1" si="5"/>
        <v>0</v>
      </c>
      <c r="AK69" s="86" t="str">
        <f ca="1">IFERROR(AH69+بهمن!AK69,"")</f>
        <v/>
      </c>
      <c r="AL69" s="86" t="str">
        <f ca="1">IFERROR(IF(AK69&lt;'جدول مالیات'!$F$6*$AT$1,0,
IF(AK69&gt;'جدول مالیات'!$C$10*$AT$1,('جدول مالیات'!$I$9*$AT$1)+((AK69-('جدول مالیات'!$C$10*$AT$1))*'جدول مالیات'!$J$10/100),
IF(AK69&gt;'جدول مالیات'!$C$9*$AT$1,('جدول مالیات'!$I$8*$AT$1)+((AK69-('جدول مالیات'!$C$9*$AT$1))*'جدول مالیات'!$J$9/100),
IF(AK69&gt;'جدول مالیات'!$C$8*$AT$1,('جدول مالیات'!$I$7*$AT$1)+((AK69-('جدول مالیات'!$C$8*$AT$1))*'جدول مالیات'!$J$8/100),
IF(AK69&gt;'جدول مالیات'!$C$7*$AT$1,('جدول مالیات'!$I$6*$AT$1)+((AK69-('جدول مالیات'!$C$7*$AT$1))*'جدول مالیات'!$J$7/100),
))))),"")</f>
        <v/>
      </c>
      <c r="AM69" s="86" t="str">
        <f ca="1">بهمن!AL69</f>
        <v/>
      </c>
      <c r="AN69" s="41">
        <f ca="1">IFERROR(IF(تنظیمات!$C$11="سالانه",AJ69,AI69),"")</f>
        <v>0</v>
      </c>
      <c r="AO69" s="31"/>
      <c r="AP69" s="41" t="str">
        <f t="shared" ca="1" si="6"/>
        <v/>
      </c>
      <c r="AQ69" s="42" t="str">
        <f t="shared" ca="1" si="7"/>
        <v/>
      </c>
      <c r="AR69" s="87" t="str">
        <f t="shared" ca="1" si="8"/>
        <v>اسفند</v>
      </c>
      <c r="AS69" s="78"/>
      <c r="AT69" s="78"/>
      <c r="AU69" s="78"/>
    </row>
    <row r="70" spans="1:47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30" t="str">
        <f>IFERROR(VLOOKUP($B70,'لیست پرسنل'!$B$2:$K$101,5,0),"")</f>
        <v/>
      </c>
      <c r="F70" s="30"/>
      <c r="G70" s="30"/>
      <c r="H70" s="31">
        <v>0</v>
      </c>
      <c r="I70" s="31"/>
      <c r="J70" s="31">
        <v>0</v>
      </c>
      <c r="K70" s="6" t="str">
        <f>IFERROR(VLOOKUP($B70,'لیست پرسنل'!$B$2:$K$21,4,0)*F70,"")</f>
        <v/>
      </c>
      <c r="L70" s="6" t="str">
        <f>IFERROR(IF(VLOOKUP($B70,'لیست پرسنل'!$B$2:$K$21,7,0)="بله",F70*تنظیمات!$C$6,0),"")</f>
        <v/>
      </c>
      <c r="M70" s="6" t="str">
        <f>IFERROR(IF(VLOOKUP($B70,'لیست پرسنل'!$B$2:$K$101,8,0)="بله",IF($F70=$AU$1,تنظیمات!$D$3,تنظیمات!$D$3*$F70/$AU$1),0),"")</f>
        <v/>
      </c>
      <c r="N70" s="6" t="str">
        <f>IFERROR(IF(VLOOKUP($B70,'لیست پرسنل'!$B$2:$K$101,9,0)="بله",IF($F70=$AU$1,تنظیمات!$D$4,تنظیمات!$D$4*$F70/$AU$1),0),"")</f>
        <v/>
      </c>
      <c r="O70" s="6" t="str">
        <f ca="1">IFERROR(IF(F70=$AU$1,IF(VLOOKUP($B70,'لیست پرسنل'!$B$2:$K$101,10,0)="بله",تنظیمات!$C$2*3*E70,0),IF(VLOOKUP($B70,'لیست پرسنل'!$B$2:$K$101,8,0)="بله",تنظیمات!$C$2*3*E70,0)*F70/$AU$1),"")</f>
        <v/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1.4*G70,"")</f>
        <v/>
      </c>
      <c r="AA70" s="6" t="str">
        <f ca="1">IFERROR(ROUND(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)*H70/100),0),"")</f>
        <v/>
      </c>
      <c r="AB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/F70)*I70*40/100,"")</f>
        <v/>
      </c>
      <c r="AC70" s="6" t="str">
        <f ca="1">IFERROR((((K70*تنظیمات!$K$7)+(L70*تنظیمات!$L$7)+(M70*تنظیمات!$M$7)+(N70*تنظیمات!$N$7)+(O70*تنظیمات!$O$7)+(P70*تنظیمات!$P$7)+(Q70*تنظیمات!$Q$7)+(R70*تنظیمات!$R$7)+(S70*تنظیمات!$S$7)+(T70*تنظیمات!$T$7)+(U70*تنظیمات!$U$7)+(V70*تنظیمات!$V$7)+(W70*تنظیمات!$W$7)+(X70*تنظیمات!$X$7)+(Y70*تنظیمات!$Y$7))*30/F70)/220*J70*35/100,"")</f>
        <v/>
      </c>
      <c r="AD70" s="6"/>
      <c r="AE70" s="6" t="str">
        <f ca="1">IFERROR((K70*تنظیمات!$K$3)+(L70*تنظیمات!$L$3)+(M70*تنظیمات!$M$3)+(N70*تنظیمات!$N$3)+(O70*تنظیمات!$O$3)+(P70*تنظیمات!$P$3)+(Q70*تنظیمات!$Q$3)+(R70*تنظیمات!$R$3)+(S70*تنظیمات!$S$3)+(T70*تنظیمات!$T$3)+(U70*تنظیمات!$U$3)+(V70*تنظیمات!$V$3)+(W70*تنظیمات!$W$3)+(X70*تنظیمات!$X$3)+(Y70*تنظیمات!$Y$3)+(Z70*تنظیمات!$Z$3)+(AA70*تنظیمات!$AA$3)+(AB70*تنظیمات!$AB$3)+(AC70*تنظیمات!$AC$3),"")</f>
        <v/>
      </c>
      <c r="AF70" s="6" t="str">
        <f ca="1">IFERROR(ROUND(AE70*تنظیمات!$C$7/100,0),"")</f>
        <v/>
      </c>
      <c r="AG70" s="41" t="str">
        <f ca="1">IFERROR(ROUND(AE70*تنظیمات!$C$8/100,0),"")</f>
        <v/>
      </c>
      <c r="AH70" s="40" t="str">
        <f ca="1">IFERROR((K70*تنظیمات!$K$5)+(L70*تنظیمات!$L$5)+(M70*تنظیمات!$M$5)+(N70*تنظیمات!$N$5)+(O70*تنظیمات!$O$5)+(P70*تنظیمات!$P$5)+(Q70*تنظیمات!$Q$5)+(R70*تنظیمات!$R$5)+(S70*تنظیمات!$S$5)+(T70*تنظیمات!$T$5)+(U70*تنظیمات!$U$5)+(V70*تنظیمات!$V$5)+(W70*تنظیمات!$W$5)+(X70*تنظیمات!$X$5)+(Y70*تنظیمات!$Y$5)+(Z70*تنظیمات!$Z$5)+(AA70*تنظیمات!$AA$5)+(AB70*تنظیمات!$AB$5)+(AC70*تنظیمات!$AC$5)-(AG70*تنظیمات!$D$9),"")</f>
        <v/>
      </c>
      <c r="AI70" s="40" t="str">
        <f ca="1">IFERROR(IF(AH70&lt;'جدول مالیات'!$F$6,0,
IF(AH70&gt;'جدول مالیات'!$C$10,'جدول مالیات'!$I$9+((AH70-'جدول مالیات'!$C$10)*'جدول مالیات'!$J$10/100),
IF(AH70&gt;'جدول مالیات'!$C$9,'جدول مالیات'!$I$8+((AH70-'جدول مالیات'!$C$9)*'جدول مالیات'!$J$9/100),
IF(AH70&gt;'جدول مالیات'!$C$8,'جدول مالیات'!$I$7+((AH70-'جدول مالیات'!$C$8)*'جدول مالیات'!$J$8/100),
IF(AH70&gt;'جدول مالیات'!$C$7,'جدول مالیات'!$I$6+((AH70-'جدول مالیات'!$C$7)*'جدول مالیات'!$J$7/100),
))))),"")</f>
        <v/>
      </c>
      <c r="AJ70" s="40">
        <f t="shared" ca="1" si="5"/>
        <v>0</v>
      </c>
      <c r="AK70" s="86" t="str">
        <f ca="1">IFERROR(AH70+بهمن!AK70,"")</f>
        <v/>
      </c>
      <c r="AL70" s="86" t="str">
        <f ca="1">IFERROR(IF(AK70&lt;'جدول مالیات'!$F$6*$AT$1,0,
IF(AK70&gt;'جدول مالیات'!$C$10*$AT$1,('جدول مالیات'!$I$9*$AT$1)+((AK70-('جدول مالیات'!$C$10*$AT$1))*'جدول مالیات'!$J$10/100),
IF(AK70&gt;'جدول مالیات'!$C$9*$AT$1,('جدول مالیات'!$I$8*$AT$1)+((AK70-('جدول مالیات'!$C$9*$AT$1))*'جدول مالیات'!$J$9/100),
IF(AK70&gt;'جدول مالیات'!$C$8*$AT$1,('جدول مالیات'!$I$7*$AT$1)+((AK70-('جدول مالیات'!$C$8*$AT$1))*'جدول مالیات'!$J$8/100),
IF(AK70&gt;'جدول مالیات'!$C$7*$AT$1,('جدول مالیات'!$I$6*$AT$1)+((AK70-('جدول مالیات'!$C$7*$AT$1))*'جدول مالیات'!$J$7/100),
))))),"")</f>
        <v/>
      </c>
      <c r="AM70" s="86" t="str">
        <f ca="1">بهمن!AL70</f>
        <v/>
      </c>
      <c r="AN70" s="41">
        <f ca="1">IFERROR(IF(تنظیمات!$C$11="سالانه",AJ70,AI70),"")</f>
        <v>0</v>
      </c>
      <c r="AO70" s="31"/>
      <c r="AP70" s="41" t="str">
        <f t="shared" ca="1" si="6"/>
        <v/>
      </c>
      <c r="AQ70" s="42" t="str">
        <f t="shared" ca="1" si="7"/>
        <v/>
      </c>
      <c r="AR70" s="87" t="str">
        <f t="shared" ca="1" si="8"/>
        <v>اسفند</v>
      </c>
      <c r="AS70" s="78"/>
      <c r="AT70" s="78"/>
      <c r="AU70" s="78"/>
    </row>
    <row r="71" spans="1:47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30" t="str">
        <f>IFERROR(VLOOKUP($B71,'لیست پرسنل'!$B$2:$K$101,5,0),"")</f>
        <v/>
      </c>
      <c r="F71" s="30"/>
      <c r="G71" s="30"/>
      <c r="H71" s="31">
        <v>0</v>
      </c>
      <c r="I71" s="31"/>
      <c r="J71" s="31">
        <v>0</v>
      </c>
      <c r="K71" s="6" t="str">
        <f>IFERROR(VLOOKUP($B71,'لیست پرسنل'!$B$2:$K$21,4,0)*F71,"")</f>
        <v/>
      </c>
      <c r="L71" s="6" t="str">
        <f>IFERROR(IF(VLOOKUP($B71,'لیست پرسنل'!$B$2:$K$21,7,0)="بله",F71*تنظیمات!$C$6,0),"")</f>
        <v/>
      </c>
      <c r="M71" s="6" t="str">
        <f>IFERROR(IF(VLOOKUP($B71,'لیست پرسنل'!$B$2:$K$101,8,0)="بله",IF($F71=$AU$1,تنظیمات!$D$3,تنظیمات!$D$3*$F71/$AU$1),0),"")</f>
        <v/>
      </c>
      <c r="N71" s="6" t="str">
        <f>IFERROR(IF(VLOOKUP($B71,'لیست پرسنل'!$B$2:$K$101,9,0)="بله",IF($F71=$AU$1,تنظیمات!$D$4,تنظیمات!$D$4*$F71/$AU$1),0),"")</f>
        <v/>
      </c>
      <c r="O71" s="6" t="str">
        <f ca="1">IFERROR(IF(F71=$AU$1,IF(VLOOKUP($B71,'لیست پرسنل'!$B$2:$K$101,10,0)="بله",تنظیمات!$C$2*3*E71,0),IF(VLOOKUP($B71,'لیست پرسنل'!$B$2:$K$101,8,0)="بله",تنظیمات!$C$2*3*E71,0)*F71/$AU$1),"")</f>
        <v/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1.4*G71,"")</f>
        <v/>
      </c>
      <c r="AA71" s="6" t="str">
        <f ca="1">IFERROR(ROUND(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)*H71/100),0),"")</f>
        <v/>
      </c>
      <c r="AB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/F71)*I71*40/100,"")</f>
        <v/>
      </c>
      <c r="AC71" s="6" t="str">
        <f ca="1">IFERROR((((K71*تنظیمات!$K$7)+(L71*تنظیمات!$L$7)+(M71*تنظیمات!$M$7)+(N71*تنظیمات!$N$7)+(O71*تنظیمات!$O$7)+(P71*تنظیمات!$P$7)+(Q71*تنظیمات!$Q$7)+(R71*تنظیمات!$R$7)+(S71*تنظیمات!$S$7)+(T71*تنظیمات!$T$7)+(U71*تنظیمات!$U$7)+(V71*تنظیمات!$V$7)+(W71*تنظیمات!$W$7)+(X71*تنظیمات!$X$7)+(Y71*تنظیمات!$Y$7))*30/F71)/220*J71*35/100,"")</f>
        <v/>
      </c>
      <c r="AD71" s="6"/>
      <c r="AE71" s="6" t="str">
        <f ca="1">IFERROR((K71*تنظیمات!$K$3)+(L71*تنظیمات!$L$3)+(M71*تنظیمات!$M$3)+(N71*تنظیمات!$N$3)+(O71*تنظیمات!$O$3)+(P71*تنظیمات!$P$3)+(Q71*تنظیمات!$Q$3)+(R71*تنظیمات!$R$3)+(S71*تنظیمات!$S$3)+(T71*تنظیمات!$T$3)+(U71*تنظیمات!$U$3)+(V71*تنظیمات!$V$3)+(W71*تنظیمات!$W$3)+(X71*تنظیمات!$X$3)+(Y71*تنظیمات!$Y$3)+(Z71*تنظیمات!$Z$3)+(AA71*تنظیمات!$AA$3)+(AB71*تنظیمات!$AB$3)+(AC71*تنظیمات!$AC$3),"")</f>
        <v/>
      </c>
      <c r="AF71" s="6" t="str">
        <f ca="1">IFERROR(ROUND(AE71*تنظیمات!$C$7/100,0),"")</f>
        <v/>
      </c>
      <c r="AG71" s="41" t="str">
        <f ca="1">IFERROR(ROUND(AE71*تنظیمات!$C$8/100,0),"")</f>
        <v/>
      </c>
      <c r="AH71" s="40" t="str">
        <f ca="1">IFERROR((K71*تنظیمات!$K$5)+(L71*تنظیمات!$L$5)+(M71*تنظیمات!$M$5)+(N71*تنظیمات!$N$5)+(O71*تنظیمات!$O$5)+(P71*تنظیمات!$P$5)+(Q71*تنظیمات!$Q$5)+(R71*تنظیمات!$R$5)+(S71*تنظیمات!$S$5)+(T71*تنظیمات!$T$5)+(U71*تنظیمات!$U$5)+(V71*تنظیمات!$V$5)+(W71*تنظیمات!$W$5)+(X71*تنظیمات!$X$5)+(Y71*تنظیمات!$Y$5)+(Z71*تنظیمات!$Z$5)+(AA71*تنظیمات!$AA$5)+(AB71*تنظیمات!$AB$5)+(AC71*تنظیمات!$AC$5)-(AG71*تنظیمات!$D$9),"")</f>
        <v/>
      </c>
      <c r="AI71" s="40" t="str">
        <f ca="1">IFERROR(IF(AH71&lt;'جدول مالیات'!$F$6,0,
IF(AH71&gt;'جدول مالیات'!$C$10,'جدول مالیات'!$I$9+((AH71-'جدول مالیات'!$C$10)*'جدول مالیات'!$J$10/100),
IF(AH71&gt;'جدول مالیات'!$C$9,'جدول مالیات'!$I$8+((AH71-'جدول مالیات'!$C$9)*'جدول مالیات'!$J$9/100),
IF(AH71&gt;'جدول مالیات'!$C$8,'جدول مالیات'!$I$7+((AH71-'جدول مالیات'!$C$8)*'جدول مالیات'!$J$8/100),
IF(AH71&gt;'جدول مالیات'!$C$7,'جدول مالیات'!$I$6+((AH71-'جدول مالیات'!$C$7)*'جدول مالیات'!$J$7/100),
))))),"")</f>
        <v/>
      </c>
      <c r="AJ71" s="40">
        <f t="shared" ca="1" si="5"/>
        <v>0</v>
      </c>
      <c r="AK71" s="86" t="str">
        <f ca="1">IFERROR(AH71+بهمن!AK71,"")</f>
        <v/>
      </c>
      <c r="AL71" s="86" t="str">
        <f ca="1">IFERROR(IF(AK71&lt;'جدول مالیات'!$F$6*$AT$1,0,
IF(AK71&gt;'جدول مالیات'!$C$10*$AT$1,('جدول مالیات'!$I$9*$AT$1)+((AK71-('جدول مالیات'!$C$10*$AT$1))*'جدول مالیات'!$J$10/100),
IF(AK71&gt;'جدول مالیات'!$C$9*$AT$1,('جدول مالیات'!$I$8*$AT$1)+((AK71-('جدول مالیات'!$C$9*$AT$1))*'جدول مالیات'!$J$9/100),
IF(AK71&gt;'جدول مالیات'!$C$8*$AT$1,('جدول مالیات'!$I$7*$AT$1)+((AK71-('جدول مالیات'!$C$8*$AT$1))*'جدول مالیات'!$J$8/100),
IF(AK71&gt;'جدول مالیات'!$C$7*$AT$1,('جدول مالیات'!$I$6*$AT$1)+((AK71-('جدول مالیات'!$C$7*$AT$1))*'جدول مالیات'!$J$7/100),
))))),"")</f>
        <v/>
      </c>
      <c r="AM71" s="86" t="str">
        <f ca="1">بهمن!AL71</f>
        <v/>
      </c>
      <c r="AN71" s="41">
        <f ca="1">IFERROR(IF(تنظیمات!$C$11="سالانه",AJ71,AI71),"")</f>
        <v>0</v>
      </c>
      <c r="AO71" s="31"/>
      <c r="AP71" s="41" t="str">
        <f t="shared" ca="1" si="6"/>
        <v/>
      </c>
      <c r="AQ71" s="42" t="str">
        <f t="shared" ca="1" si="7"/>
        <v/>
      </c>
      <c r="AR71" s="87" t="str">
        <f t="shared" ca="1" si="8"/>
        <v>اسفند</v>
      </c>
      <c r="AS71" s="78"/>
      <c r="AT71" s="78"/>
      <c r="AU71" s="78"/>
    </row>
    <row r="72" spans="1:47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30" t="str">
        <f>IFERROR(VLOOKUP($B72,'لیست پرسنل'!$B$2:$K$101,5,0),"")</f>
        <v/>
      </c>
      <c r="F72" s="30"/>
      <c r="G72" s="30"/>
      <c r="H72" s="31">
        <v>0</v>
      </c>
      <c r="I72" s="31"/>
      <c r="J72" s="31">
        <v>0</v>
      </c>
      <c r="K72" s="6" t="str">
        <f>IFERROR(VLOOKUP($B72,'لیست پرسنل'!$B$2:$K$21,4,0)*F72,"")</f>
        <v/>
      </c>
      <c r="L72" s="6" t="str">
        <f>IFERROR(IF(VLOOKUP($B72,'لیست پرسنل'!$B$2:$K$21,7,0)="بله",F72*تنظیمات!$C$6,0),"")</f>
        <v/>
      </c>
      <c r="M72" s="6" t="str">
        <f>IFERROR(IF(VLOOKUP($B72,'لیست پرسنل'!$B$2:$K$101,8,0)="بله",IF($F72=$AU$1,تنظیمات!$D$3,تنظیمات!$D$3*$F72/$AU$1),0),"")</f>
        <v/>
      </c>
      <c r="N72" s="6" t="str">
        <f>IFERROR(IF(VLOOKUP($B72,'لیست پرسنل'!$B$2:$K$101,9,0)="بله",IF($F72=$AU$1,تنظیمات!$D$4,تنظیمات!$D$4*$F72/$AU$1),0),"")</f>
        <v/>
      </c>
      <c r="O72" s="6" t="str">
        <f ca="1">IFERROR(IF(F72=$AU$1,IF(VLOOKUP($B72,'لیست پرسنل'!$B$2:$K$101,10,0)="بله",تنظیمات!$C$2*3*E72,0),IF(VLOOKUP($B72,'لیست پرسنل'!$B$2:$K$101,8,0)="بله",تنظیمات!$C$2*3*E72,0)*F72/$AU$1),"")</f>
        <v/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1.4*G72,"")</f>
        <v/>
      </c>
      <c r="AA72" s="6" t="str">
        <f ca="1">IFERROR(ROUND(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)*H72/100),0),"")</f>
        <v/>
      </c>
      <c r="AB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/F72)*I72*40/100,"")</f>
        <v/>
      </c>
      <c r="AC72" s="6" t="str">
        <f ca="1">IFERROR((((K72*تنظیمات!$K$7)+(L72*تنظیمات!$L$7)+(M72*تنظیمات!$M$7)+(N72*تنظیمات!$N$7)+(O72*تنظیمات!$O$7)+(P72*تنظیمات!$P$7)+(Q72*تنظیمات!$Q$7)+(R72*تنظیمات!$R$7)+(S72*تنظیمات!$S$7)+(T72*تنظیمات!$T$7)+(U72*تنظیمات!$U$7)+(V72*تنظیمات!$V$7)+(W72*تنظیمات!$W$7)+(X72*تنظیمات!$X$7)+(Y72*تنظیمات!$Y$7))*30/F72)/220*J72*35/100,"")</f>
        <v/>
      </c>
      <c r="AD72" s="6"/>
      <c r="AE72" s="6" t="str">
        <f ca="1">IFERROR((K72*تنظیمات!$K$3)+(L72*تنظیمات!$L$3)+(M72*تنظیمات!$M$3)+(N72*تنظیمات!$N$3)+(O72*تنظیمات!$O$3)+(P72*تنظیمات!$P$3)+(Q72*تنظیمات!$Q$3)+(R72*تنظیمات!$R$3)+(S72*تنظیمات!$S$3)+(T72*تنظیمات!$T$3)+(U72*تنظیمات!$U$3)+(V72*تنظیمات!$V$3)+(W72*تنظیمات!$W$3)+(X72*تنظیمات!$X$3)+(Y72*تنظیمات!$Y$3)+(Z72*تنظیمات!$Z$3)+(AA72*تنظیمات!$AA$3)+(AB72*تنظیمات!$AB$3)+(AC72*تنظیمات!$AC$3),"")</f>
        <v/>
      </c>
      <c r="AF72" s="6" t="str">
        <f ca="1">IFERROR(ROUND(AE72*تنظیمات!$C$7/100,0),"")</f>
        <v/>
      </c>
      <c r="AG72" s="41" t="str">
        <f ca="1">IFERROR(ROUND(AE72*تنظیمات!$C$8/100,0),"")</f>
        <v/>
      </c>
      <c r="AH72" s="40" t="str">
        <f ca="1">IFERROR((K72*تنظیمات!$K$5)+(L72*تنظیمات!$L$5)+(M72*تنظیمات!$M$5)+(N72*تنظیمات!$N$5)+(O72*تنظیمات!$O$5)+(P72*تنظیمات!$P$5)+(Q72*تنظیمات!$Q$5)+(R72*تنظیمات!$R$5)+(S72*تنظیمات!$S$5)+(T72*تنظیمات!$T$5)+(U72*تنظیمات!$U$5)+(V72*تنظیمات!$V$5)+(W72*تنظیمات!$W$5)+(X72*تنظیمات!$X$5)+(Y72*تنظیمات!$Y$5)+(Z72*تنظیمات!$Z$5)+(AA72*تنظیمات!$AA$5)+(AB72*تنظیمات!$AB$5)+(AC72*تنظیمات!$AC$5)-(AG72*تنظیمات!$D$9),"")</f>
        <v/>
      </c>
      <c r="AI72" s="40" t="str">
        <f ca="1">IFERROR(IF(AH72&lt;'جدول مالیات'!$F$6,0,
IF(AH72&gt;'جدول مالیات'!$C$10,'جدول مالیات'!$I$9+((AH72-'جدول مالیات'!$C$10)*'جدول مالیات'!$J$10/100),
IF(AH72&gt;'جدول مالیات'!$C$9,'جدول مالیات'!$I$8+((AH72-'جدول مالیات'!$C$9)*'جدول مالیات'!$J$9/100),
IF(AH72&gt;'جدول مالیات'!$C$8,'جدول مالیات'!$I$7+((AH72-'جدول مالیات'!$C$8)*'جدول مالیات'!$J$8/100),
IF(AH72&gt;'جدول مالیات'!$C$7,'جدول مالیات'!$I$6+((AH72-'جدول مالیات'!$C$7)*'جدول مالیات'!$J$7/100),
))))),"")</f>
        <v/>
      </c>
      <c r="AJ72" s="40">
        <f t="shared" ca="1" si="5"/>
        <v>0</v>
      </c>
      <c r="AK72" s="86" t="str">
        <f ca="1">IFERROR(AH72+بهمن!AK72,"")</f>
        <v/>
      </c>
      <c r="AL72" s="86" t="str">
        <f ca="1">IFERROR(IF(AK72&lt;'جدول مالیات'!$F$6*$AT$1,0,
IF(AK72&gt;'جدول مالیات'!$C$10*$AT$1,('جدول مالیات'!$I$9*$AT$1)+((AK72-('جدول مالیات'!$C$10*$AT$1))*'جدول مالیات'!$J$10/100),
IF(AK72&gt;'جدول مالیات'!$C$9*$AT$1,('جدول مالیات'!$I$8*$AT$1)+((AK72-('جدول مالیات'!$C$9*$AT$1))*'جدول مالیات'!$J$9/100),
IF(AK72&gt;'جدول مالیات'!$C$8*$AT$1,('جدول مالیات'!$I$7*$AT$1)+((AK72-('جدول مالیات'!$C$8*$AT$1))*'جدول مالیات'!$J$8/100),
IF(AK72&gt;'جدول مالیات'!$C$7*$AT$1,('جدول مالیات'!$I$6*$AT$1)+((AK72-('جدول مالیات'!$C$7*$AT$1))*'جدول مالیات'!$J$7/100),
))))),"")</f>
        <v/>
      </c>
      <c r="AM72" s="86" t="str">
        <f ca="1">بهمن!AL72</f>
        <v/>
      </c>
      <c r="AN72" s="41">
        <f ca="1">IFERROR(IF(تنظیمات!$C$11="سالانه",AJ72,AI72),"")</f>
        <v>0</v>
      </c>
      <c r="AO72" s="31"/>
      <c r="AP72" s="41" t="str">
        <f t="shared" ca="1" si="6"/>
        <v/>
      </c>
      <c r="AQ72" s="42" t="str">
        <f t="shared" ca="1" si="7"/>
        <v/>
      </c>
      <c r="AR72" s="87" t="str">
        <f t="shared" ca="1" si="8"/>
        <v>اسفند</v>
      </c>
      <c r="AS72" s="78"/>
      <c r="AT72" s="78"/>
      <c r="AU72" s="78"/>
    </row>
    <row r="73" spans="1:47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30" t="str">
        <f>IFERROR(VLOOKUP($B73,'لیست پرسنل'!$B$2:$K$101,5,0),"")</f>
        <v/>
      </c>
      <c r="F73" s="30"/>
      <c r="G73" s="30"/>
      <c r="H73" s="31">
        <v>0</v>
      </c>
      <c r="I73" s="31"/>
      <c r="J73" s="31">
        <v>0</v>
      </c>
      <c r="K73" s="6" t="str">
        <f>IFERROR(VLOOKUP($B73,'لیست پرسنل'!$B$2:$K$21,4,0)*F73,"")</f>
        <v/>
      </c>
      <c r="L73" s="6" t="str">
        <f>IFERROR(IF(VLOOKUP($B73,'لیست پرسنل'!$B$2:$K$21,7,0)="بله",F73*تنظیمات!$C$6,0),"")</f>
        <v/>
      </c>
      <c r="M73" s="6" t="str">
        <f>IFERROR(IF(VLOOKUP($B73,'لیست پرسنل'!$B$2:$K$101,8,0)="بله",IF($F73=$AU$1,تنظیمات!$D$3,تنظیمات!$D$3*$F73/$AU$1),0),"")</f>
        <v/>
      </c>
      <c r="N73" s="6" t="str">
        <f>IFERROR(IF(VLOOKUP($B73,'لیست پرسنل'!$B$2:$K$101,9,0)="بله",IF($F73=$AU$1,تنظیمات!$D$4,تنظیمات!$D$4*$F73/$AU$1),0),"")</f>
        <v/>
      </c>
      <c r="O73" s="6" t="str">
        <f ca="1">IFERROR(IF(F73=$AU$1,IF(VLOOKUP($B73,'لیست پرسنل'!$B$2:$K$101,10,0)="بله",تنظیمات!$C$2*3*E73,0),IF(VLOOKUP($B73,'لیست پرسنل'!$B$2:$K$101,8,0)="بله",تنظیمات!$C$2*3*E73,0)*F73/$AU$1),"")</f>
        <v/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1.4*G73,"")</f>
        <v/>
      </c>
      <c r="AA73" s="6" t="str">
        <f ca="1">IFERROR(ROUND(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)*H73/100),0),"")</f>
        <v/>
      </c>
      <c r="AB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/F73)*I73*40/100,"")</f>
        <v/>
      </c>
      <c r="AC73" s="6" t="str">
        <f ca="1">IFERROR((((K73*تنظیمات!$K$7)+(L73*تنظیمات!$L$7)+(M73*تنظیمات!$M$7)+(N73*تنظیمات!$N$7)+(O73*تنظیمات!$O$7)+(P73*تنظیمات!$P$7)+(Q73*تنظیمات!$Q$7)+(R73*تنظیمات!$R$7)+(S73*تنظیمات!$S$7)+(T73*تنظیمات!$T$7)+(U73*تنظیمات!$U$7)+(V73*تنظیمات!$V$7)+(W73*تنظیمات!$W$7)+(X73*تنظیمات!$X$7)+(Y73*تنظیمات!$Y$7))*30/F73)/220*J73*35/100,"")</f>
        <v/>
      </c>
      <c r="AD73" s="6"/>
      <c r="AE73" s="6" t="str">
        <f ca="1">IFERROR((K73*تنظیمات!$K$3)+(L73*تنظیمات!$L$3)+(M73*تنظیمات!$M$3)+(N73*تنظیمات!$N$3)+(O73*تنظیمات!$O$3)+(P73*تنظیمات!$P$3)+(Q73*تنظیمات!$Q$3)+(R73*تنظیمات!$R$3)+(S73*تنظیمات!$S$3)+(T73*تنظیمات!$T$3)+(U73*تنظیمات!$U$3)+(V73*تنظیمات!$V$3)+(W73*تنظیمات!$W$3)+(X73*تنظیمات!$X$3)+(Y73*تنظیمات!$Y$3)+(Z73*تنظیمات!$Z$3)+(AA73*تنظیمات!$AA$3)+(AB73*تنظیمات!$AB$3)+(AC73*تنظیمات!$AC$3),"")</f>
        <v/>
      </c>
      <c r="AF73" s="6" t="str">
        <f ca="1">IFERROR(ROUND(AE73*تنظیمات!$C$7/100,0),"")</f>
        <v/>
      </c>
      <c r="AG73" s="41" t="str">
        <f ca="1">IFERROR(ROUND(AE73*تنظیمات!$C$8/100,0),"")</f>
        <v/>
      </c>
      <c r="AH73" s="40" t="str">
        <f ca="1">IFERROR((K73*تنظیمات!$K$5)+(L73*تنظیمات!$L$5)+(M73*تنظیمات!$M$5)+(N73*تنظیمات!$N$5)+(O73*تنظیمات!$O$5)+(P73*تنظیمات!$P$5)+(Q73*تنظیمات!$Q$5)+(R73*تنظیمات!$R$5)+(S73*تنظیمات!$S$5)+(T73*تنظیمات!$T$5)+(U73*تنظیمات!$U$5)+(V73*تنظیمات!$V$5)+(W73*تنظیمات!$W$5)+(X73*تنظیمات!$X$5)+(Y73*تنظیمات!$Y$5)+(Z73*تنظیمات!$Z$5)+(AA73*تنظیمات!$AA$5)+(AB73*تنظیمات!$AB$5)+(AC73*تنظیمات!$AC$5)-(AG73*تنظیمات!$D$9),"")</f>
        <v/>
      </c>
      <c r="AI73" s="40" t="str">
        <f ca="1">IFERROR(IF(AH73&lt;'جدول مالیات'!$F$6,0,
IF(AH73&gt;'جدول مالیات'!$C$10,'جدول مالیات'!$I$9+((AH73-'جدول مالیات'!$C$10)*'جدول مالیات'!$J$10/100),
IF(AH73&gt;'جدول مالیات'!$C$9,'جدول مالیات'!$I$8+((AH73-'جدول مالیات'!$C$9)*'جدول مالیات'!$J$9/100),
IF(AH73&gt;'جدول مالیات'!$C$8,'جدول مالیات'!$I$7+((AH73-'جدول مالیات'!$C$8)*'جدول مالیات'!$J$8/100),
IF(AH73&gt;'جدول مالیات'!$C$7,'جدول مالیات'!$I$6+((AH73-'جدول مالیات'!$C$7)*'جدول مالیات'!$J$7/100),
))))),"")</f>
        <v/>
      </c>
      <c r="AJ73" s="40">
        <f t="shared" ca="1" si="5"/>
        <v>0</v>
      </c>
      <c r="AK73" s="86" t="str">
        <f ca="1">IFERROR(AH73+بهمن!AK73,"")</f>
        <v/>
      </c>
      <c r="AL73" s="86" t="str">
        <f ca="1">IFERROR(IF(AK73&lt;'جدول مالیات'!$F$6*$AT$1,0,
IF(AK73&gt;'جدول مالیات'!$C$10*$AT$1,('جدول مالیات'!$I$9*$AT$1)+((AK73-('جدول مالیات'!$C$10*$AT$1))*'جدول مالیات'!$J$10/100),
IF(AK73&gt;'جدول مالیات'!$C$9*$AT$1,('جدول مالیات'!$I$8*$AT$1)+((AK73-('جدول مالیات'!$C$9*$AT$1))*'جدول مالیات'!$J$9/100),
IF(AK73&gt;'جدول مالیات'!$C$8*$AT$1,('جدول مالیات'!$I$7*$AT$1)+((AK73-('جدول مالیات'!$C$8*$AT$1))*'جدول مالیات'!$J$8/100),
IF(AK73&gt;'جدول مالیات'!$C$7*$AT$1,('جدول مالیات'!$I$6*$AT$1)+((AK73-('جدول مالیات'!$C$7*$AT$1))*'جدول مالیات'!$J$7/100),
))))),"")</f>
        <v/>
      </c>
      <c r="AM73" s="86" t="str">
        <f ca="1">بهمن!AL73</f>
        <v/>
      </c>
      <c r="AN73" s="41">
        <f ca="1">IFERROR(IF(تنظیمات!$C$11="سالانه",AJ73,AI73),"")</f>
        <v>0</v>
      </c>
      <c r="AO73" s="31"/>
      <c r="AP73" s="41" t="str">
        <f t="shared" ca="1" si="6"/>
        <v/>
      </c>
      <c r="AQ73" s="42" t="str">
        <f t="shared" ca="1" si="7"/>
        <v/>
      </c>
      <c r="AR73" s="87" t="str">
        <f t="shared" ca="1" si="8"/>
        <v>اسفند</v>
      </c>
      <c r="AS73" s="78"/>
      <c r="AT73" s="78"/>
      <c r="AU73" s="78"/>
    </row>
    <row r="74" spans="1:47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30" t="str">
        <f>IFERROR(VLOOKUP($B74,'لیست پرسنل'!$B$2:$K$101,5,0),"")</f>
        <v/>
      </c>
      <c r="F74" s="30"/>
      <c r="G74" s="30"/>
      <c r="H74" s="31">
        <v>0</v>
      </c>
      <c r="I74" s="31"/>
      <c r="J74" s="31">
        <v>0</v>
      </c>
      <c r="K74" s="6" t="str">
        <f>IFERROR(VLOOKUP($B74,'لیست پرسنل'!$B$2:$K$21,4,0)*F74,"")</f>
        <v/>
      </c>
      <c r="L74" s="6" t="str">
        <f>IFERROR(IF(VLOOKUP($B74,'لیست پرسنل'!$B$2:$K$21,7,0)="بله",F74*تنظیمات!$C$6,0),"")</f>
        <v/>
      </c>
      <c r="M74" s="6" t="str">
        <f>IFERROR(IF(VLOOKUP($B74,'لیست پرسنل'!$B$2:$K$101,8,0)="بله",IF($F74=$AU$1,تنظیمات!$D$3,تنظیمات!$D$3*$F74/$AU$1),0),"")</f>
        <v/>
      </c>
      <c r="N74" s="6" t="str">
        <f>IFERROR(IF(VLOOKUP($B74,'لیست پرسنل'!$B$2:$K$101,9,0)="بله",IF($F74=$AU$1,تنظیمات!$D$4,تنظیمات!$D$4*$F74/$AU$1),0),"")</f>
        <v/>
      </c>
      <c r="O74" s="6" t="str">
        <f ca="1">IFERROR(IF(F74=$AU$1,IF(VLOOKUP($B74,'لیست پرسنل'!$B$2:$K$101,10,0)="بله",تنظیمات!$C$2*3*E74,0),IF(VLOOKUP($B74,'لیست پرسنل'!$B$2:$K$101,8,0)="بله",تنظیمات!$C$2*3*E74,0)*F74/$AU$1),"")</f>
        <v/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1.4*G74,"")</f>
        <v/>
      </c>
      <c r="AA74" s="6" t="str">
        <f ca="1">IFERROR(ROUND(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)*H74/100),0),"")</f>
        <v/>
      </c>
      <c r="AB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/F74)*I74*40/100,"")</f>
        <v/>
      </c>
      <c r="AC74" s="6" t="str">
        <f ca="1">IFERROR((((K74*تنظیمات!$K$7)+(L74*تنظیمات!$L$7)+(M74*تنظیمات!$M$7)+(N74*تنظیمات!$N$7)+(O74*تنظیمات!$O$7)+(P74*تنظیمات!$P$7)+(Q74*تنظیمات!$Q$7)+(R74*تنظیمات!$R$7)+(S74*تنظیمات!$S$7)+(T74*تنظیمات!$T$7)+(U74*تنظیمات!$U$7)+(V74*تنظیمات!$V$7)+(W74*تنظیمات!$W$7)+(X74*تنظیمات!$X$7)+(Y74*تنظیمات!$Y$7))*30/F74)/220*J74*35/100,"")</f>
        <v/>
      </c>
      <c r="AD74" s="6"/>
      <c r="AE74" s="6" t="str">
        <f ca="1">IFERROR((K74*تنظیمات!$K$3)+(L74*تنظیمات!$L$3)+(M74*تنظیمات!$M$3)+(N74*تنظیمات!$N$3)+(O74*تنظیمات!$O$3)+(P74*تنظیمات!$P$3)+(Q74*تنظیمات!$Q$3)+(R74*تنظیمات!$R$3)+(S74*تنظیمات!$S$3)+(T74*تنظیمات!$T$3)+(U74*تنظیمات!$U$3)+(V74*تنظیمات!$V$3)+(W74*تنظیمات!$W$3)+(X74*تنظیمات!$X$3)+(Y74*تنظیمات!$Y$3)+(Z74*تنظیمات!$Z$3)+(AA74*تنظیمات!$AA$3)+(AB74*تنظیمات!$AB$3)+(AC74*تنظیمات!$AC$3),"")</f>
        <v/>
      </c>
      <c r="AF74" s="6" t="str">
        <f ca="1">IFERROR(ROUND(AE74*تنظیمات!$C$7/100,0),"")</f>
        <v/>
      </c>
      <c r="AG74" s="41" t="str">
        <f ca="1">IFERROR(ROUND(AE74*تنظیمات!$C$8/100,0),"")</f>
        <v/>
      </c>
      <c r="AH74" s="40" t="str">
        <f ca="1">IFERROR((K74*تنظیمات!$K$5)+(L74*تنظیمات!$L$5)+(M74*تنظیمات!$M$5)+(N74*تنظیمات!$N$5)+(O74*تنظیمات!$O$5)+(P74*تنظیمات!$P$5)+(Q74*تنظیمات!$Q$5)+(R74*تنظیمات!$R$5)+(S74*تنظیمات!$S$5)+(T74*تنظیمات!$T$5)+(U74*تنظیمات!$U$5)+(V74*تنظیمات!$V$5)+(W74*تنظیمات!$W$5)+(X74*تنظیمات!$X$5)+(Y74*تنظیمات!$Y$5)+(Z74*تنظیمات!$Z$5)+(AA74*تنظیمات!$AA$5)+(AB74*تنظیمات!$AB$5)+(AC74*تنظیمات!$AC$5)-(AG74*تنظیمات!$D$9),"")</f>
        <v/>
      </c>
      <c r="AI74" s="40" t="str">
        <f ca="1">IFERROR(IF(AH74&lt;'جدول مالیات'!$F$6,0,
IF(AH74&gt;'جدول مالیات'!$C$10,'جدول مالیات'!$I$9+((AH74-'جدول مالیات'!$C$10)*'جدول مالیات'!$J$10/100),
IF(AH74&gt;'جدول مالیات'!$C$9,'جدول مالیات'!$I$8+((AH74-'جدول مالیات'!$C$9)*'جدول مالیات'!$J$9/100),
IF(AH74&gt;'جدول مالیات'!$C$8,'جدول مالیات'!$I$7+((AH74-'جدول مالیات'!$C$8)*'جدول مالیات'!$J$8/100),
IF(AH74&gt;'جدول مالیات'!$C$7,'جدول مالیات'!$I$6+((AH74-'جدول مالیات'!$C$7)*'جدول مالیات'!$J$7/100),
))))),"")</f>
        <v/>
      </c>
      <c r="AJ74" s="40">
        <f t="shared" ca="1" si="5"/>
        <v>0</v>
      </c>
      <c r="AK74" s="86" t="str">
        <f ca="1">IFERROR(AH74+بهمن!AK74,"")</f>
        <v/>
      </c>
      <c r="AL74" s="86" t="str">
        <f ca="1">IFERROR(IF(AK74&lt;'جدول مالیات'!$F$6*$AT$1,0,
IF(AK74&gt;'جدول مالیات'!$C$10*$AT$1,('جدول مالیات'!$I$9*$AT$1)+((AK74-('جدول مالیات'!$C$10*$AT$1))*'جدول مالیات'!$J$10/100),
IF(AK74&gt;'جدول مالیات'!$C$9*$AT$1,('جدول مالیات'!$I$8*$AT$1)+((AK74-('جدول مالیات'!$C$9*$AT$1))*'جدول مالیات'!$J$9/100),
IF(AK74&gt;'جدول مالیات'!$C$8*$AT$1,('جدول مالیات'!$I$7*$AT$1)+((AK74-('جدول مالیات'!$C$8*$AT$1))*'جدول مالیات'!$J$8/100),
IF(AK74&gt;'جدول مالیات'!$C$7*$AT$1,('جدول مالیات'!$I$6*$AT$1)+((AK74-('جدول مالیات'!$C$7*$AT$1))*'جدول مالیات'!$J$7/100),
))))),"")</f>
        <v/>
      </c>
      <c r="AM74" s="86" t="str">
        <f ca="1">بهمن!AL74</f>
        <v/>
      </c>
      <c r="AN74" s="41">
        <f ca="1">IFERROR(IF(تنظیمات!$C$11="سالانه",AJ74,AI74),"")</f>
        <v>0</v>
      </c>
      <c r="AO74" s="31"/>
      <c r="AP74" s="41" t="str">
        <f t="shared" ca="1" si="6"/>
        <v/>
      </c>
      <c r="AQ74" s="42" t="str">
        <f t="shared" ca="1" si="7"/>
        <v/>
      </c>
      <c r="AR74" s="87" t="str">
        <f t="shared" ca="1" si="8"/>
        <v>اسفند</v>
      </c>
      <c r="AS74" s="78"/>
      <c r="AT74" s="78"/>
      <c r="AU74" s="78"/>
    </row>
    <row r="75" spans="1:47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30" t="str">
        <f>IFERROR(VLOOKUP($B75,'لیست پرسنل'!$B$2:$K$101,5,0),"")</f>
        <v/>
      </c>
      <c r="F75" s="30"/>
      <c r="G75" s="30"/>
      <c r="H75" s="31">
        <v>0</v>
      </c>
      <c r="I75" s="31"/>
      <c r="J75" s="31">
        <v>0</v>
      </c>
      <c r="K75" s="6" t="str">
        <f>IFERROR(VLOOKUP($B75,'لیست پرسنل'!$B$2:$K$21,4,0)*F75,"")</f>
        <v/>
      </c>
      <c r="L75" s="6" t="str">
        <f>IFERROR(IF(VLOOKUP($B75,'لیست پرسنل'!$B$2:$K$21,7,0)="بله",F75*تنظیمات!$C$6,0),"")</f>
        <v/>
      </c>
      <c r="M75" s="6" t="str">
        <f>IFERROR(IF(VLOOKUP($B75,'لیست پرسنل'!$B$2:$K$101,8,0)="بله",IF($F75=$AU$1,تنظیمات!$D$3,تنظیمات!$D$3*$F75/$AU$1),0),"")</f>
        <v/>
      </c>
      <c r="N75" s="6" t="str">
        <f>IFERROR(IF(VLOOKUP($B75,'لیست پرسنل'!$B$2:$K$101,9,0)="بله",IF($F75=$AU$1,تنظیمات!$D$4,تنظیمات!$D$4*$F75/$AU$1),0),"")</f>
        <v/>
      </c>
      <c r="O75" s="6" t="str">
        <f ca="1">IFERROR(IF(F75=$AU$1,IF(VLOOKUP($B75,'لیست پرسنل'!$B$2:$K$101,10,0)="بله",تنظیمات!$C$2*3*E75,0),IF(VLOOKUP($B75,'لیست پرسنل'!$B$2:$K$101,8,0)="بله",تنظیمات!$C$2*3*E75,0)*F75/$AU$1),"")</f>
        <v/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1.4*G75,"")</f>
        <v/>
      </c>
      <c r="AA75" s="6" t="str">
        <f ca="1">IFERROR(ROUND(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)*H75/100),0),"")</f>
        <v/>
      </c>
      <c r="AB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/F75)*I75*40/100,"")</f>
        <v/>
      </c>
      <c r="AC75" s="6" t="str">
        <f ca="1">IFERROR((((K75*تنظیمات!$K$7)+(L75*تنظیمات!$L$7)+(M75*تنظیمات!$M$7)+(N75*تنظیمات!$N$7)+(O75*تنظیمات!$O$7)+(P75*تنظیمات!$P$7)+(Q75*تنظیمات!$Q$7)+(R75*تنظیمات!$R$7)+(S75*تنظیمات!$S$7)+(T75*تنظیمات!$T$7)+(U75*تنظیمات!$U$7)+(V75*تنظیمات!$V$7)+(W75*تنظیمات!$W$7)+(X75*تنظیمات!$X$7)+(Y75*تنظیمات!$Y$7))*30/F75)/220*J75*35/100,"")</f>
        <v/>
      </c>
      <c r="AD75" s="6"/>
      <c r="AE75" s="6" t="str">
        <f ca="1">IFERROR((K75*تنظیمات!$K$3)+(L75*تنظیمات!$L$3)+(M75*تنظیمات!$M$3)+(N75*تنظیمات!$N$3)+(O75*تنظیمات!$O$3)+(P75*تنظیمات!$P$3)+(Q75*تنظیمات!$Q$3)+(R75*تنظیمات!$R$3)+(S75*تنظیمات!$S$3)+(T75*تنظیمات!$T$3)+(U75*تنظیمات!$U$3)+(V75*تنظیمات!$V$3)+(W75*تنظیمات!$W$3)+(X75*تنظیمات!$X$3)+(Y75*تنظیمات!$Y$3)+(Z75*تنظیمات!$Z$3)+(AA75*تنظیمات!$AA$3)+(AB75*تنظیمات!$AB$3)+(AC75*تنظیمات!$AC$3),"")</f>
        <v/>
      </c>
      <c r="AF75" s="6" t="str">
        <f ca="1">IFERROR(ROUND(AE75*تنظیمات!$C$7/100,0),"")</f>
        <v/>
      </c>
      <c r="AG75" s="41" t="str">
        <f ca="1">IFERROR(ROUND(AE75*تنظیمات!$C$8/100,0),"")</f>
        <v/>
      </c>
      <c r="AH75" s="40" t="str">
        <f ca="1">IFERROR((K75*تنظیمات!$K$5)+(L75*تنظیمات!$L$5)+(M75*تنظیمات!$M$5)+(N75*تنظیمات!$N$5)+(O75*تنظیمات!$O$5)+(P75*تنظیمات!$P$5)+(Q75*تنظیمات!$Q$5)+(R75*تنظیمات!$R$5)+(S75*تنظیمات!$S$5)+(T75*تنظیمات!$T$5)+(U75*تنظیمات!$U$5)+(V75*تنظیمات!$V$5)+(W75*تنظیمات!$W$5)+(X75*تنظیمات!$X$5)+(Y75*تنظیمات!$Y$5)+(Z75*تنظیمات!$Z$5)+(AA75*تنظیمات!$AA$5)+(AB75*تنظیمات!$AB$5)+(AC75*تنظیمات!$AC$5)-(AG75*تنظیمات!$D$9),"")</f>
        <v/>
      </c>
      <c r="AI75" s="40" t="str">
        <f ca="1">IFERROR(IF(AH75&lt;'جدول مالیات'!$F$6,0,
IF(AH75&gt;'جدول مالیات'!$C$10,'جدول مالیات'!$I$9+((AH75-'جدول مالیات'!$C$10)*'جدول مالیات'!$J$10/100),
IF(AH75&gt;'جدول مالیات'!$C$9,'جدول مالیات'!$I$8+((AH75-'جدول مالیات'!$C$9)*'جدول مالیات'!$J$9/100),
IF(AH75&gt;'جدول مالیات'!$C$8,'جدول مالیات'!$I$7+((AH75-'جدول مالیات'!$C$8)*'جدول مالیات'!$J$8/100),
IF(AH75&gt;'جدول مالیات'!$C$7,'جدول مالیات'!$I$6+((AH75-'جدول مالیات'!$C$7)*'جدول مالیات'!$J$7/100),
))))),"")</f>
        <v/>
      </c>
      <c r="AJ75" s="40">
        <f t="shared" ca="1" si="5"/>
        <v>0</v>
      </c>
      <c r="AK75" s="86" t="str">
        <f ca="1">IFERROR(AH75+بهمن!AK75,"")</f>
        <v/>
      </c>
      <c r="AL75" s="86" t="str">
        <f ca="1">IFERROR(IF(AK75&lt;'جدول مالیات'!$F$6*$AT$1,0,
IF(AK75&gt;'جدول مالیات'!$C$10*$AT$1,('جدول مالیات'!$I$9*$AT$1)+((AK75-('جدول مالیات'!$C$10*$AT$1))*'جدول مالیات'!$J$10/100),
IF(AK75&gt;'جدول مالیات'!$C$9*$AT$1,('جدول مالیات'!$I$8*$AT$1)+((AK75-('جدول مالیات'!$C$9*$AT$1))*'جدول مالیات'!$J$9/100),
IF(AK75&gt;'جدول مالیات'!$C$8*$AT$1,('جدول مالیات'!$I$7*$AT$1)+((AK75-('جدول مالیات'!$C$8*$AT$1))*'جدول مالیات'!$J$8/100),
IF(AK75&gt;'جدول مالیات'!$C$7*$AT$1,('جدول مالیات'!$I$6*$AT$1)+((AK75-('جدول مالیات'!$C$7*$AT$1))*'جدول مالیات'!$J$7/100),
))))),"")</f>
        <v/>
      </c>
      <c r="AM75" s="86" t="str">
        <f ca="1">بهمن!AL75</f>
        <v/>
      </c>
      <c r="AN75" s="41">
        <f ca="1">IFERROR(IF(تنظیمات!$C$11="سالانه",AJ75,AI75),"")</f>
        <v>0</v>
      </c>
      <c r="AO75" s="31"/>
      <c r="AP75" s="41" t="str">
        <f t="shared" ca="1" si="6"/>
        <v/>
      </c>
      <c r="AQ75" s="42" t="str">
        <f t="shared" ca="1" si="7"/>
        <v/>
      </c>
      <c r="AR75" s="87" t="str">
        <f t="shared" ca="1" si="8"/>
        <v>اسفند</v>
      </c>
      <c r="AS75" s="78"/>
      <c r="AT75" s="78"/>
      <c r="AU75" s="78"/>
    </row>
    <row r="76" spans="1:47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30" t="str">
        <f>IFERROR(VLOOKUP($B76,'لیست پرسنل'!$B$2:$K$101,5,0),"")</f>
        <v/>
      </c>
      <c r="F76" s="30"/>
      <c r="G76" s="30"/>
      <c r="H76" s="31">
        <v>0</v>
      </c>
      <c r="I76" s="31"/>
      <c r="J76" s="31">
        <v>0</v>
      </c>
      <c r="K76" s="6" t="str">
        <f>IFERROR(VLOOKUP($B76,'لیست پرسنل'!$B$2:$K$21,4,0)*F76,"")</f>
        <v/>
      </c>
      <c r="L76" s="6" t="str">
        <f>IFERROR(IF(VLOOKUP($B76,'لیست پرسنل'!$B$2:$K$21,7,0)="بله",F76*تنظیمات!$C$6,0),"")</f>
        <v/>
      </c>
      <c r="M76" s="6" t="str">
        <f>IFERROR(IF(VLOOKUP($B76,'لیست پرسنل'!$B$2:$K$101,8,0)="بله",IF($F76=$AU$1,تنظیمات!$D$3,تنظیمات!$D$3*$F76/$AU$1),0),"")</f>
        <v/>
      </c>
      <c r="N76" s="6" t="str">
        <f>IFERROR(IF(VLOOKUP($B76,'لیست پرسنل'!$B$2:$K$101,9,0)="بله",IF($F76=$AU$1,تنظیمات!$D$4,تنظیمات!$D$4*$F76/$AU$1),0),"")</f>
        <v/>
      </c>
      <c r="O76" s="6" t="str">
        <f ca="1">IFERROR(IF(F76=$AU$1,IF(VLOOKUP($B76,'لیست پرسنل'!$B$2:$K$101,10,0)="بله",تنظیمات!$C$2*3*E76,0),IF(VLOOKUP($B76,'لیست پرسنل'!$B$2:$K$101,8,0)="بله",تنظیمات!$C$2*3*E76,0)*F76/$AU$1),"")</f>
        <v/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1.4*G76,"")</f>
        <v/>
      </c>
      <c r="AA76" s="6" t="str">
        <f ca="1">IFERROR(ROUND(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)*H76/100),0),"")</f>
        <v/>
      </c>
      <c r="AB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/F76)*I76*40/100,"")</f>
        <v/>
      </c>
      <c r="AC76" s="6" t="str">
        <f ca="1">IFERROR((((K76*تنظیمات!$K$7)+(L76*تنظیمات!$L$7)+(M76*تنظیمات!$M$7)+(N76*تنظیمات!$N$7)+(O76*تنظیمات!$O$7)+(P76*تنظیمات!$P$7)+(Q76*تنظیمات!$Q$7)+(R76*تنظیمات!$R$7)+(S76*تنظیمات!$S$7)+(T76*تنظیمات!$T$7)+(U76*تنظیمات!$U$7)+(V76*تنظیمات!$V$7)+(W76*تنظیمات!$W$7)+(X76*تنظیمات!$X$7)+(Y76*تنظیمات!$Y$7))*30/F76)/220*J76*35/100,"")</f>
        <v/>
      </c>
      <c r="AD76" s="6"/>
      <c r="AE76" s="6" t="str">
        <f ca="1">IFERROR((K76*تنظیمات!$K$3)+(L76*تنظیمات!$L$3)+(M76*تنظیمات!$M$3)+(N76*تنظیمات!$N$3)+(O76*تنظیمات!$O$3)+(P76*تنظیمات!$P$3)+(Q76*تنظیمات!$Q$3)+(R76*تنظیمات!$R$3)+(S76*تنظیمات!$S$3)+(T76*تنظیمات!$T$3)+(U76*تنظیمات!$U$3)+(V76*تنظیمات!$V$3)+(W76*تنظیمات!$W$3)+(X76*تنظیمات!$X$3)+(Y76*تنظیمات!$Y$3)+(Z76*تنظیمات!$Z$3)+(AA76*تنظیمات!$AA$3)+(AB76*تنظیمات!$AB$3)+(AC76*تنظیمات!$AC$3),"")</f>
        <v/>
      </c>
      <c r="AF76" s="6" t="str">
        <f ca="1">IFERROR(ROUND(AE76*تنظیمات!$C$7/100,0),"")</f>
        <v/>
      </c>
      <c r="AG76" s="41" t="str">
        <f ca="1">IFERROR(ROUND(AE76*تنظیمات!$C$8/100,0),"")</f>
        <v/>
      </c>
      <c r="AH76" s="40" t="str">
        <f ca="1">IFERROR((K76*تنظیمات!$K$5)+(L76*تنظیمات!$L$5)+(M76*تنظیمات!$M$5)+(N76*تنظیمات!$N$5)+(O76*تنظیمات!$O$5)+(P76*تنظیمات!$P$5)+(Q76*تنظیمات!$Q$5)+(R76*تنظیمات!$R$5)+(S76*تنظیمات!$S$5)+(T76*تنظیمات!$T$5)+(U76*تنظیمات!$U$5)+(V76*تنظیمات!$V$5)+(W76*تنظیمات!$W$5)+(X76*تنظیمات!$X$5)+(Y76*تنظیمات!$Y$5)+(Z76*تنظیمات!$Z$5)+(AA76*تنظیمات!$AA$5)+(AB76*تنظیمات!$AB$5)+(AC76*تنظیمات!$AC$5)-(AG76*تنظیمات!$D$9),"")</f>
        <v/>
      </c>
      <c r="AI76" s="40" t="str">
        <f ca="1">IFERROR(IF(AH76&lt;'جدول مالیات'!$F$6,0,
IF(AH76&gt;'جدول مالیات'!$C$10,'جدول مالیات'!$I$9+((AH76-'جدول مالیات'!$C$10)*'جدول مالیات'!$J$10/100),
IF(AH76&gt;'جدول مالیات'!$C$9,'جدول مالیات'!$I$8+((AH76-'جدول مالیات'!$C$9)*'جدول مالیات'!$J$9/100),
IF(AH76&gt;'جدول مالیات'!$C$8,'جدول مالیات'!$I$7+((AH76-'جدول مالیات'!$C$8)*'جدول مالیات'!$J$8/100),
IF(AH76&gt;'جدول مالیات'!$C$7,'جدول مالیات'!$I$6+((AH76-'جدول مالیات'!$C$7)*'جدول مالیات'!$J$7/100),
))))),"")</f>
        <v/>
      </c>
      <c r="AJ76" s="40">
        <f t="shared" ca="1" si="5"/>
        <v>0</v>
      </c>
      <c r="AK76" s="86" t="str">
        <f ca="1">IFERROR(AH76+بهمن!AK76,"")</f>
        <v/>
      </c>
      <c r="AL76" s="86" t="str">
        <f ca="1">IFERROR(IF(AK76&lt;'جدول مالیات'!$F$6*$AT$1,0,
IF(AK76&gt;'جدول مالیات'!$C$10*$AT$1,('جدول مالیات'!$I$9*$AT$1)+((AK76-('جدول مالیات'!$C$10*$AT$1))*'جدول مالیات'!$J$10/100),
IF(AK76&gt;'جدول مالیات'!$C$9*$AT$1,('جدول مالیات'!$I$8*$AT$1)+((AK76-('جدول مالیات'!$C$9*$AT$1))*'جدول مالیات'!$J$9/100),
IF(AK76&gt;'جدول مالیات'!$C$8*$AT$1,('جدول مالیات'!$I$7*$AT$1)+((AK76-('جدول مالیات'!$C$8*$AT$1))*'جدول مالیات'!$J$8/100),
IF(AK76&gt;'جدول مالیات'!$C$7*$AT$1,('جدول مالیات'!$I$6*$AT$1)+((AK76-('جدول مالیات'!$C$7*$AT$1))*'جدول مالیات'!$J$7/100),
))))),"")</f>
        <v/>
      </c>
      <c r="AM76" s="86" t="str">
        <f ca="1">بهمن!AL76</f>
        <v/>
      </c>
      <c r="AN76" s="41">
        <f ca="1">IFERROR(IF(تنظیمات!$C$11="سالانه",AJ76,AI76),"")</f>
        <v>0</v>
      </c>
      <c r="AO76" s="31"/>
      <c r="AP76" s="41" t="str">
        <f t="shared" ca="1" si="6"/>
        <v/>
      </c>
      <c r="AQ76" s="42" t="str">
        <f t="shared" ca="1" si="7"/>
        <v/>
      </c>
      <c r="AR76" s="87" t="str">
        <f t="shared" ca="1" si="8"/>
        <v>اسفند</v>
      </c>
      <c r="AS76" s="78"/>
      <c r="AT76" s="78"/>
      <c r="AU76" s="78"/>
    </row>
    <row r="77" spans="1:47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30" t="str">
        <f>IFERROR(VLOOKUP($B77,'لیست پرسنل'!$B$2:$K$101,5,0),"")</f>
        <v/>
      </c>
      <c r="F77" s="30"/>
      <c r="G77" s="30"/>
      <c r="H77" s="31">
        <v>0</v>
      </c>
      <c r="I77" s="31"/>
      <c r="J77" s="31">
        <v>0</v>
      </c>
      <c r="K77" s="6" t="str">
        <f>IFERROR(VLOOKUP($B77,'لیست پرسنل'!$B$2:$K$21,4,0)*F77,"")</f>
        <v/>
      </c>
      <c r="L77" s="6" t="str">
        <f>IFERROR(IF(VLOOKUP($B77,'لیست پرسنل'!$B$2:$K$21,7,0)="بله",F77*تنظیمات!$C$6,0),"")</f>
        <v/>
      </c>
      <c r="M77" s="6" t="str">
        <f>IFERROR(IF(VLOOKUP($B77,'لیست پرسنل'!$B$2:$K$101,8,0)="بله",IF($F77=$AU$1,تنظیمات!$D$3,تنظیمات!$D$3*$F77/$AU$1),0),"")</f>
        <v/>
      </c>
      <c r="N77" s="6" t="str">
        <f>IFERROR(IF(VLOOKUP($B77,'لیست پرسنل'!$B$2:$K$101,9,0)="بله",IF($F77=$AU$1,تنظیمات!$D$4,تنظیمات!$D$4*$F77/$AU$1),0),"")</f>
        <v/>
      </c>
      <c r="O77" s="6" t="str">
        <f ca="1">IFERROR(IF(F77=$AU$1,IF(VLOOKUP($B77,'لیست پرسنل'!$B$2:$K$101,10,0)="بله",تنظیمات!$C$2*3*E77,0),IF(VLOOKUP($B77,'لیست پرسنل'!$B$2:$K$101,8,0)="بله",تنظیمات!$C$2*3*E77,0)*F77/$AU$1),"")</f>
        <v/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1.4*G77,"")</f>
        <v/>
      </c>
      <c r="AA77" s="6" t="str">
        <f ca="1">IFERROR(ROUND(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)*H77/100),0),"")</f>
        <v/>
      </c>
      <c r="AB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/F77)*I77*40/100,"")</f>
        <v/>
      </c>
      <c r="AC77" s="6" t="str">
        <f ca="1">IFERROR((((K77*تنظیمات!$K$7)+(L77*تنظیمات!$L$7)+(M77*تنظیمات!$M$7)+(N77*تنظیمات!$N$7)+(O77*تنظیمات!$O$7)+(P77*تنظیمات!$P$7)+(Q77*تنظیمات!$Q$7)+(R77*تنظیمات!$R$7)+(S77*تنظیمات!$S$7)+(T77*تنظیمات!$T$7)+(U77*تنظیمات!$U$7)+(V77*تنظیمات!$V$7)+(W77*تنظیمات!$W$7)+(X77*تنظیمات!$X$7)+(Y77*تنظیمات!$Y$7))*30/F77)/220*J77*35/100,"")</f>
        <v/>
      </c>
      <c r="AD77" s="6"/>
      <c r="AE77" s="6" t="str">
        <f ca="1">IFERROR((K77*تنظیمات!$K$3)+(L77*تنظیمات!$L$3)+(M77*تنظیمات!$M$3)+(N77*تنظیمات!$N$3)+(O77*تنظیمات!$O$3)+(P77*تنظیمات!$P$3)+(Q77*تنظیمات!$Q$3)+(R77*تنظیمات!$R$3)+(S77*تنظیمات!$S$3)+(T77*تنظیمات!$T$3)+(U77*تنظیمات!$U$3)+(V77*تنظیمات!$V$3)+(W77*تنظیمات!$W$3)+(X77*تنظیمات!$X$3)+(Y77*تنظیمات!$Y$3)+(Z77*تنظیمات!$Z$3)+(AA77*تنظیمات!$AA$3)+(AB77*تنظیمات!$AB$3)+(AC77*تنظیمات!$AC$3),"")</f>
        <v/>
      </c>
      <c r="AF77" s="6" t="str">
        <f ca="1">IFERROR(ROUND(AE77*تنظیمات!$C$7/100,0),"")</f>
        <v/>
      </c>
      <c r="AG77" s="41" t="str">
        <f ca="1">IFERROR(ROUND(AE77*تنظیمات!$C$8/100,0),"")</f>
        <v/>
      </c>
      <c r="AH77" s="40" t="str">
        <f ca="1">IFERROR((K77*تنظیمات!$K$5)+(L77*تنظیمات!$L$5)+(M77*تنظیمات!$M$5)+(N77*تنظیمات!$N$5)+(O77*تنظیمات!$O$5)+(P77*تنظیمات!$P$5)+(Q77*تنظیمات!$Q$5)+(R77*تنظیمات!$R$5)+(S77*تنظیمات!$S$5)+(T77*تنظیمات!$T$5)+(U77*تنظیمات!$U$5)+(V77*تنظیمات!$V$5)+(W77*تنظیمات!$W$5)+(X77*تنظیمات!$X$5)+(Y77*تنظیمات!$Y$5)+(Z77*تنظیمات!$Z$5)+(AA77*تنظیمات!$AA$5)+(AB77*تنظیمات!$AB$5)+(AC77*تنظیمات!$AC$5)-(AG77*تنظیمات!$D$9),"")</f>
        <v/>
      </c>
      <c r="AI77" s="40" t="str">
        <f ca="1">IFERROR(IF(AH77&lt;'جدول مالیات'!$F$6,0,
IF(AH77&gt;'جدول مالیات'!$C$10,'جدول مالیات'!$I$9+((AH77-'جدول مالیات'!$C$10)*'جدول مالیات'!$J$10/100),
IF(AH77&gt;'جدول مالیات'!$C$9,'جدول مالیات'!$I$8+((AH77-'جدول مالیات'!$C$9)*'جدول مالیات'!$J$9/100),
IF(AH77&gt;'جدول مالیات'!$C$8,'جدول مالیات'!$I$7+((AH77-'جدول مالیات'!$C$8)*'جدول مالیات'!$J$8/100),
IF(AH77&gt;'جدول مالیات'!$C$7,'جدول مالیات'!$I$6+((AH77-'جدول مالیات'!$C$7)*'جدول مالیات'!$J$7/100),
))))),"")</f>
        <v/>
      </c>
      <c r="AJ77" s="40">
        <f t="shared" ca="1" si="5"/>
        <v>0</v>
      </c>
      <c r="AK77" s="86" t="str">
        <f ca="1">IFERROR(AH77+بهمن!AK77,"")</f>
        <v/>
      </c>
      <c r="AL77" s="86" t="str">
        <f ca="1">IFERROR(IF(AK77&lt;'جدول مالیات'!$F$6*$AT$1,0,
IF(AK77&gt;'جدول مالیات'!$C$10*$AT$1,('جدول مالیات'!$I$9*$AT$1)+((AK77-('جدول مالیات'!$C$10*$AT$1))*'جدول مالیات'!$J$10/100),
IF(AK77&gt;'جدول مالیات'!$C$9*$AT$1,('جدول مالیات'!$I$8*$AT$1)+((AK77-('جدول مالیات'!$C$9*$AT$1))*'جدول مالیات'!$J$9/100),
IF(AK77&gt;'جدول مالیات'!$C$8*$AT$1,('جدول مالیات'!$I$7*$AT$1)+((AK77-('جدول مالیات'!$C$8*$AT$1))*'جدول مالیات'!$J$8/100),
IF(AK77&gt;'جدول مالیات'!$C$7*$AT$1,('جدول مالیات'!$I$6*$AT$1)+((AK77-('جدول مالیات'!$C$7*$AT$1))*'جدول مالیات'!$J$7/100),
))))),"")</f>
        <v/>
      </c>
      <c r="AM77" s="86" t="str">
        <f ca="1">بهمن!AL77</f>
        <v/>
      </c>
      <c r="AN77" s="41">
        <f ca="1">IFERROR(IF(تنظیمات!$C$11="سالانه",AJ77,AI77),"")</f>
        <v>0</v>
      </c>
      <c r="AO77" s="31"/>
      <c r="AP77" s="41" t="str">
        <f t="shared" ca="1" si="6"/>
        <v/>
      </c>
      <c r="AQ77" s="42" t="str">
        <f t="shared" ca="1" si="7"/>
        <v/>
      </c>
      <c r="AR77" s="87" t="str">
        <f t="shared" ca="1" si="8"/>
        <v>اسفند</v>
      </c>
      <c r="AS77" s="78"/>
      <c r="AT77" s="78"/>
      <c r="AU77" s="78"/>
    </row>
    <row r="78" spans="1:47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30" t="str">
        <f>IFERROR(VLOOKUP($B78,'لیست پرسنل'!$B$2:$K$101,5,0),"")</f>
        <v/>
      </c>
      <c r="F78" s="30"/>
      <c r="G78" s="30"/>
      <c r="H78" s="31">
        <v>0</v>
      </c>
      <c r="I78" s="31"/>
      <c r="J78" s="31">
        <v>0</v>
      </c>
      <c r="K78" s="6" t="str">
        <f>IFERROR(VLOOKUP($B78,'لیست پرسنل'!$B$2:$K$21,4,0)*F78,"")</f>
        <v/>
      </c>
      <c r="L78" s="6" t="str">
        <f>IFERROR(IF(VLOOKUP($B78,'لیست پرسنل'!$B$2:$K$21,7,0)="بله",F78*تنظیمات!$C$6,0),"")</f>
        <v/>
      </c>
      <c r="M78" s="6" t="str">
        <f>IFERROR(IF(VLOOKUP($B78,'لیست پرسنل'!$B$2:$K$101,8,0)="بله",IF($F78=$AU$1,تنظیمات!$D$3,تنظیمات!$D$3*$F78/$AU$1),0),"")</f>
        <v/>
      </c>
      <c r="N78" s="6" t="str">
        <f>IFERROR(IF(VLOOKUP($B78,'لیست پرسنل'!$B$2:$K$101,9,0)="بله",IF($F78=$AU$1,تنظیمات!$D$4,تنظیمات!$D$4*$F78/$AU$1),0),"")</f>
        <v/>
      </c>
      <c r="O78" s="6" t="str">
        <f ca="1">IFERROR(IF(F78=$AU$1,IF(VLOOKUP($B78,'لیست پرسنل'!$B$2:$K$101,10,0)="بله",تنظیمات!$C$2*3*E78,0),IF(VLOOKUP($B78,'لیست پرسنل'!$B$2:$K$101,8,0)="بله",تنظیمات!$C$2*3*E78,0)*F78/$AU$1),"")</f>
        <v/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1.4*G78,"")</f>
        <v/>
      </c>
      <c r="AA78" s="6" t="str">
        <f ca="1">IFERROR(ROUND(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)*H78/100),0),"")</f>
        <v/>
      </c>
      <c r="AB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/F78)*I78*40/100,"")</f>
        <v/>
      </c>
      <c r="AC78" s="6" t="str">
        <f ca="1">IFERROR((((K78*تنظیمات!$K$7)+(L78*تنظیمات!$L$7)+(M78*تنظیمات!$M$7)+(N78*تنظیمات!$N$7)+(O78*تنظیمات!$O$7)+(P78*تنظیمات!$P$7)+(Q78*تنظیمات!$Q$7)+(R78*تنظیمات!$R$7)+(S78*تنظیمات!$S$7)+(T78*تنظیمات!$T$7)+(U78*تنظیمات!$U$7)+(V78*تنظیمات!$V$7)+(W78*تنظیمات!$W$7)+(X78*تنظیمات!$X$7)+(Y78*تنظیمات!$Y$7))*30/F78)/220*J78*35/100,"")</f>
        <v/>
      </c>
      <c r="AD78" s="6"/>
      <c r="AE78" s="6" t="str">
        <f ca="1">IFERROR((K78*تنظیمات!$K$3)+(L78*تنظیمات!$L$3)+(M78*تنظیمات!$M$3)+(N78*تنظیمات!$N$3)+(O78*تنظیمات!$O$3)+(P78*تنظیمات!$P$3)+(Q78*تنظیمات!$Q$3)+(R78*تنظیمات!$R$3)+(S78*تنظیمات!$S$3)+(T78*تنظیمات!$T$3)+(U78*تنظیمات!$U$3)+(V78*تنظیمات!$V$3)+(W78*تنظیمات!$W$3)+(X78*تنظیمات!$X$3)+(Y78*تنظیمات!$Y$3)+(Z78*تنظیمات!$Z$3)+(AA78*تنظیمات!$AA$3)+(AB78*تنظیمات!$AB$3)+(AC78*تنظیمات!$AC$3),"")</f>
        <v/>
      </c>
      <c r="AF78" s="6" t="str">
        <f ca="1">IFERROR(ROUND(AE78*تنظیمات!$C$7/100,0),"")</f>
        <v/>
      </c>
      <c r="AG78" s="41" t="str">
        <f ca="1">IFERROR(ROUND(AE78*تنظیمات!$C$8/100,0),"")</f>
        <v/>
      </c>
      <c r="AH78" s="40" t="str">
        <f ca="1">IFERROR((K78*تنظیمات!$K$5)+(L78*تنظیمات!$L$5)+(M78*تنظیمات!$M$5)+(N78*تنظیمات!$N$5)+(O78*تنظیمات!$O$5)+(P78*تنظیمات!$P$5)+(Q78*تنظیمات!$Q$5)+(R78*تنظیمات!$R$5)+(S78*تنظیمات!$S$5)+(T78*تنظیمات!$T$5)+(U78*تنظیمات!$U$5)+(V78*تنظیمات!$V$5)+(W78*تنظیمات!$W$5)+(X78*تنظیمات!$X$5)+(Y78*تنظیمات!$Y$5)+(Z78*تنظیمات!$Z$5)+(AA78*تنظیمات!$AA$5)+(AB78*تنظیمات!$AB$5)+(AC78*تنظیمات!$AC$5)-(AG78*تنظیمات!$D$9),"")</f>
        <v/>
      </c>
      <c r="AI78" s="40" t="str">
        <f ca="1">IFERROR(IF(AH78&lt;'جدول مالیات'!$F$6,0,
IF(AH78&gt;'جدول مالیات'!$C$10,'جدول مالیات'!$I$9+((AH78-'جدول مالیات'!$C$10)*'جدول مالیات'!$J$10/100),
IF(AH78&gt;'جدول مالیات'!$C$9,'جدول مالیات'!$I$8+((AH78-'جدول مالیات'!$C$9)*'جدول مالیات'!$J$9/100),
IF(AH78&gt;'جدول مالیات'!$C$8,'جدول مالیات'!$I$7+((AH78-'جدول مالیات'!$C$8)*'جدول مالیات'!$J$8/100),
IF(AH78&gt;'جدول مالیات'!$C$7,'جدول مالیات'!$I$6+((AH78-'جدول مالیات'!$C$7)*'جدول مالیات'!$J$7/100),
))))),"")</f>
        <v/>
      </c>
      <c r="AJ78" s="40">
        <f t="shared" ca="1" si="5"/>
        <v>0</v>
      </c>
      <c r="AK78" s="86" t="str">
        <f ca="1">IFERROR(AH78+بهمن!AK78,"")</f>
        <v/>
      </c>
      <c r="AL78" s="86" t="str">
        <f ca="1">IFERROR(IF(AK78&lt;'جدول مالیات'!$F$6*$AT$1,0,
IF(AK78&gt;'جدول مالیات'!$C$10*$AT$1,('جدول مالیات'!$I$9*$AT$1)+((AK78-('جدول مالیات'!$C$10*$AT$1))*'جدول مالیات'!$J$10/100),
IF(AK78&gt;'جدول مالیات'!$C$9*$AT$1,('جدول مالیات'!$I$8*$AT$1)+((AK78-('جدول مالیات'!$C$9*$AT$1))*'جدول مالیات'!$J$9/100),
IF(AK78&gt;'جدول مالیات'!$C$8*$AT$1,('جدول مالیات'!$I$7*$AT$1)+((AK78-('جدول مالیات'!$C$8*$AT$1))*'جدول مالیات'!$J$8/100),
IF(AK78&gt;'جدول مالیات'!$C$7*$AT$1,('جدول مالیات'!$I$6*$AT$1)+((AK78-('جدول مالیات'!$C$7*$AT$1))*'جدول مالیات'!$J$7/100),
))))),"")</f>
        <v/>
      </c>
      <c r="AM78" s="86" t="str">
        <f ca="1">بهمن!AL78</f>
        <v/>
      </c>
      <c r="AN78" s="41">
        <f ca="1">IFERROR(IF(تنظیمات!$C$11="سالانه",AJ78,AI78),"")</f>
        <v>0</v>
      </c>
      <c r="AO78" s="31"/>
      <c r="AP78" s="41" t="str">
        <f t="shared" ca="1" si="6"/>
        <v/>
      </c>
      <c r="AQ78" s="42" t="str">
        <f t="shared" ca="1" si="7"/>
        <v/>
      </c>
      <c r="AR78" s="87" t="str">
        <f t="shared" ca="1" si="8"/>
        <v>اسفند</v>
      </c>
      <c r="AS78" s="78"/>
      <c r="AT78" s="78"/>
      <c r="AU78" s="78"/>
    </row>
    <row r="79" spans="1:47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30" t="str">
        <f>IFERROR(VLOOKUP($B79,'لیست پرسنل'!$B$2:$K$101,5,0),"")</f>
        <v/>
      </c>
      <c r="F79" s="30"/>
      <c r="G79" s="30"/>
      <c r="H79" s="31">
        <v>0</v>
      </c>
      <c r="I79" s="31"/>
      <c r="J79" s="31">
        <v>0</v>
      </c>
      <c r="K79" s="6" t="str">
        <f>IFERROR(VLOOKUP($B79,'لیست پرسنل'!$B$2:$K$21,4,0)*F79,"")</f>
        <v/>
      </c>
      <c r="L79" s="6" t="str">
        <f>IFERROR(IF(VLOOKUP($B79,'لیست پرسنل'!$B$2:$K$21,7,0)="بله",F79*تنظیمات!$C$6,0),"")</f>
        <v/>
      </c>
      <c r="M79" s="6" t="str">
        <f>IFERROR(IF(VLOOKUP($B79,'لیست پرسنل'!$B$2:$K$101,8,0)="بله",IF($F79=$AU$1,تنظیمات!$D$3,تنظیمات!$D$3*$F79/$AU$1),0),"")</f>
        <v/>
      </c>
      <c r="N79" s="6" t="str">
        <f>IFERROR(IF(VLOOKUP($B79,'لیست پرسنل'!$B$2:$K$101,9,0)="بله",IF($F79=$AU$1,تنظیمات!$D$4,تنظیمات!$D$4*$F79/$AU$1),0),"")</f>
        <v/>
      </c>
      <c r="O79" s="6" t="str">
        <f ca="1">IFERROR(IF(F79=$AU$1,IF(VLOOKUP($B79,'لیست پرسنل'!$B$2:$K$101,10,0)="بله",تنظیمات!$C$2*3*E79,0),IF(VLOOKUP($B79,'لیست پرسنل'!$B$2:$K$101,8,0)="بله",تنظیمات!$C$2*3*E79,0)*F79/$AU$1),"")</f>
        <v/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1.4*G79,"")</f>
        <v/>
      </c>
      <c r="AA79" s="6" t="str">
        <f ca="1">IFERROR(ROUND(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)*H79/100),0),"")</f>
        <v/>
      </c>
      <c r="AB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/F79)*I79*40/100,"")</f>
        <v/>
      </c>
      <c r="AC79" s="6" t="str">
        <f ca="1">IFERROR((((K79*تنظیمات!$K$7)+(L79*تنظیمات!$L$7)+(M79*تنظیمات!$M$7)+(N79*تنظیمات!$N$7)+(O79*تنظیمات!$O$7)+(P79*تنظیمات!$P$7)+(Q79*تنظیمات!$Q$7)+(R79*تنظیمات!$R$7)+(S79*تنظیمات!$S$7)+(T79*تنظیمات!$T$7)+(U79*تنظیمات!$U$7)+(V79*تنظیمات!$V$7)+(W79*تنظیمات!$W$7)+(X79*تنظیمات!$X$7)+(Y79*تنظیمات!$Y$7))*30/F79)/220*J79*35/100,"")</f>
        <v/>
      </c>
      <c r="AD79" s="6"/>
      <c r="AE79" s="6" t="str">
        <f ca="1">IFERROR((K79*تنظیمات!$K$3)+(L79*تنظیمات!$L$3)+(M79*تنظیمات!$M$3)+(N79*تنظیمات!$N$3)+(O79*تنظیمات!$O$3)+(P79*تنظیمات!$P$3)+(Q79*تنظیمات!$Q$3)+(R79*تنظیمات!$R$3)+(S79*تنظیمات!$S$3)+(T79*تنظیمات!$T$3)+(U79*تنظیمات!$U$3)+(V79*تنظیمات!$V$3)+(W79*تنظیمات!$W$3)+(X79*تنظیمات!$X$3)+(Y79*تنظیمات!$Y$3)+(Z79*تنظیمات!$Z$3)+(AA79*تنظیمات!$AA$3)+(AB79*تنظیمات!$AB$3)+(AC79*تنظیمات!$AC$3),"")</f>
        <v/>
      </c>
      <c r="AF79" s="6" t="str">
        <f ca="1">IFERROR(ROUND(AE79*تنظیمات!$C$7/100,0),"")</f>
        <v/>
      </c>
      <c r="AG79" s="41" t="str">
        <f ca="1">IFERROR(ROUND(AE79*تنظیمات!$C$8/100,0),"")</f>
        <v/>
      </c>
      <c r="AH79" s="40" t="str">
        <f ca="1">IFERROR((K79*تنظیمات!$K$5)+(L79*تنظیمات!$L$5)+(M79*تنظیمات!$M$5)+(N79*تنظیمات!$N$5)+(O79*تنظیمات!$O$5)+(P79*تنظیمات!$P$5)+(Q79*تنظیمات!$Q$5)+(R79*تنظیمات!$R$5)+(S79*تنظیمات!$S$5)+(T79*تنظیمات!$T$5)+(U79*تنظیمات!$U$5)+(V79*تنظیمات!$V$5)+(W79*تنظیمات!$W$5)+(X79*تنظیمات!$X$5)+(Y79*تنظیمات!$Y$5)+(Z79*تنظیمات!$Z$5)+(AA79*تنظیمات!$AA$5)+(AB79*تنظیمات!$AB$5)+(AC79*تنظیمات!$AC$5)-(AG79*تنظیمات!$D$9),"")</f>
        <v/>
      </c>
      <c r="AI79" s="40" t="str">
        <f ca="1">IFERROR(IF(AH79&lt;'جدول مالیات'!$F$6,0,
IF(AH79&gt;'جدول مالیات'!$C$10,'جدول مالیات'!$I$9+((AH79-'جدول مالیات'!$C$10)*'جدول مالیات'!$J$10/100),
IF(AH79&gt;'جدول مالیات'!$C$9,'جدول مالیات'!$I$8+((AH79-'جدول مالیات'!$C$9)*'جدول مالیات'!$J$9/100),
IF(AH79&gt;'جدول مالیات'!$C$8,'جدول مالیات'!$I$7+((AH79-'جدول مالیات'!$C$8)*'جدول مالیات'!$J$8/100),
IF(AH79&gt;'جدول مالیات'!$C$7,'جدول مالیات'!$I$6+((AH79-'جدول مالیات'!$C$7)*'جدول مالیات'!$J$7/100),
))))),"")</f>
        <v/>
      </c>
      <c r="AJ79" s="40">
        <f t="shared" ca="1" si="5"/>
        <v>0</v>
      </c>
      <c r="AK79" s="86" t="str">
        <f ca="1">IFERROR(AH79+بهمن!AK79,"")</f>
        <v/>
      </c>
      <c r="AL79" s="86" t="str">
        <f ca="1">IFERROR(IF(AK79&lt;'جدول مالیات'!$F$6*$AT$1,0,
IF(AK79&gt;'جدول مالیات'!$C$10*$AT$1,('جدول مالیات'!$I$9*$AT$1)+((AK79-('جدول مالیات'!$C$10*$AT$1))*'جدول مالیات'!$J$10/100),
IF(AK79&gt;'جدول مالیات'!$C$9*$AT$1,('جدول مالیات'!$I$8*$AT$1)+((AK79-('جدول مالیات'!$C$9*$AT$1))*'جدول مالیات'!$J$9/100),
IF(AK79&gt;'جدول مالیات'!$C$8*$AT$1,('جدول مالیات'!$I$7*$AT$1)+((AK79-('جدول مالیات'!$C$8*$AT$1))*'جدول مالیات'!$J$8/100),
IF(AK79&gt;'جدول مالیات'!$C$7*$AT$1,('جدول مالیات'!$I$6*$AT$1)+((AK79-('جدول مالیات'!$C$7*$AT$1))*'جدول مالیات'!$J$7/100),
))))),"")</f>
        <v/>
      </c>
      <c r="AM79" s="86" t="str">
        <f ca="1">بهمن!AL79</f>
        <v/>
      </c>
      <c r="AN79" s="41">
        <f ca="1">IFERROR(IF(تنظیمات!$C$11="سالانه",AJ79,AI79),"")</f>
        <v>0</v>
      </c>
      <c r="AO79" s="31"/>
      <c r="AP79" s="41" t="str">
        <f t="shared" ca="1" si="6"/>
        <v/>
      </c>
      <c r="AQ79" s="42" t="str">
        <f t="shared" ca="1" si="7"/>
        <v/>
      </c>
      <c r="AR79" s="87" t="str">
        <f t="shared" ca="1" si="8"/>
        <v>اسفند</v>
      </c>
      <c r="AS79" s="78"/>
      <c r="AT79" s="78"/>
      <c r="AU79" s="78"/>
    </row>
    <row r="80" spans="1:47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30" t="str">
        <f>IFERROR(VLOOKUP($B80,'لیست پرسنل'!$B$2:$K$101,5,0),"")</f>
        <v/>
      </c>
      <c r="F80" s="30"/>
      <c r="G80" s="30"/>
      <c r="H80" s="31">
        <v>0</v>
      </c>
      <c r="I80" s="31"/>
      <c r="J80" s="31">
        <v>0</v>
      </c>
      <c r="K80" s="6" t="str">
        <f>IFERROR(VLOOKUP($B80,'لیست پرسنل'!$B$2:$K$21,4,0)*F80,"")</f>
        <v/>
      </c>
      <c r="L80" s="6" t="str">
        <f>IFERROR(IF(VLOOKUP($B80,'لیست پرسنل'!$B$2:$K$21,7,0)="بله",F80*تنظیمات!$C$6,0),"")</f>
        <v/>
      </c>
      <c r="M80" s="6" t="str">
        <f>IFERROR(IF(VLOOKUP($B80,'لیست پرسنل'!$B$2:$K$101,8,0)="بله",IF($F80=$AU$1,تنظیمات!$D$3,تنظیمات!$D$3*$F80/$AU$1),0),"")</f>
        <v/>
      </c>
      <c r="N80" s="6" t="str">
        <f>IFERROR(IF(VLOOKUP($B80,'لیست پرسنل'!$B$2:$K$101,9,0)="بله",IF($F80=$AU$1,تنظیمات!$D$4,تنظیمات!$D$4*$F80/$AU$1),0),"")</f>
        <v/>
      </c>
      <c r="O80" s="6" t="str">
        <f ca="1">IFERROR(IF(F80=$AU$1,IF(VLOOKUP($B80,'لیست پرسنل'!$B$2:$K$101,10,0)="بله",تنظیمات!$C$2*3*E80,0),IF(VLOOKUP($B80,'لیست پرسنل'!$B$2:$K$101,8,0)="بله",تنظیمات!$C$2*3*E80,0)*F80/$AU$1),"")</f>
        <v/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1.4*G80,"")</f>
        <v/>
      </c>
      <c r="AA80" s="6" t="str">
        <f ca="1">IFERROR(ROUND(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)*H80/100),0),"")</f>
        <v/>
      </c>
      <c r="AB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/F80)*I80*40/100,"")</f>
        <v/>
      </c>
      <c r="AC80" s="6" t="str">
        <f ca="1">IFERROR((((K80*تنظیمات!$K$7)+(L80*تنظیمات!$L$7)+(M80*تنظیمات!$M$7)+(N80*تنظیمات!$N$7)+(O80*تنظیمات!$O$7)+(P80*تنظیمات!$P$7)+(Q80*تنظیمات!$Q$7)+(R80*تنظیمات!$R$7)+(S80*تنظیمات!$S$7)+(T80*تنظیمات!$T$7)+(U80*تنظیمات!$U$7)+(V80*تنظیمات!$V$7)+(W80*تنظیمات!$W$7)+(X80*تنظیمات!$X$7)+(Y80*تنظیمات!$Y$7))*30/F80)/220*J80*35/100,"")</f>
        <v/>
      </c>
      <c r="AD80" s="6"/>
      <c r="AE80" s="6" t="str">
        <f ca="1">IFERROR((K80*تنظیمات!$K$3)+(L80*تنظیمات!$L$3)+(M80*تنظیمات!$M$3)+(N80*تنظیمات!$N$3)+(O80*تنظیمات!$O$3)+(P80*تنظیمات!$P$3)+(Q80*تنظیمات!$Q$3)+(R80*تنظیمات!$R$3)+(S80*تنظیمات!$S$3)+(T80*تنظیمات!$T$3)+(U80*تنظیمات!$U$3)+(V80*تنظیمات!$V$3)+(W80*تنظیمات!$W$3)+(X80*تنظیمات!$X$3)+(Y80*تنظیمات!$Y$3)+(Z80*تنظیمات!$Z$3)+(AA80*تنظیمات!$AA$3)+(AB80*تنظیمات!$AB$3)+(AC80*تنظیمات!$AC$3),"")</f>
        <v/>
      </c>
      <c r="AF80" s="6" t="str">
        <f ca="1">IFERROR(ROUND(AE80*تنظیمات!$C$7/100,0),"")</f>
        <v/>
      </c>
      <c r="AG80" s="41" t="str">
        <f ca="1">IFERROR(ROUND(AE80*تنظیمات!$C$8/100,0),"")</f>
        <v/>
      </c>
      <c r="AH80" s="40" t="str">
        <f ca="1">IFERROR((K80*تنظیمات!$K$5)+(L80*تنظیمات!$L$5)+(M80*تنظیمات!$M$5)+(N80*تنظیمات!$N$5)+(O80*تنظیمات!$O$5)+(P80*تنظیمات!$P$5)+(Q80*تنظیمات!$Q$5)+(R80*تنظیمات!$R$5)+(S80*تنظیمات!$S$5)+(T80*تنظیمات!$T$5)+(U80*تنظیمات!$U$5)+(V80*تنظیمات!$V$5)+(W80*تنظیمات!$W$5)+(X80*تنظیمات!$X$5)+(Y80*تنظیمات!$Y$5)+(Z80*تنظیمات!$Z$5)+(AA80*تنظیمات!$AA$5)+(AB80*تنظیمات!$AB$5)+(AC80*تنظیمات!$AC$5)-(AG80*تنظیمات!$D$9),"")</f>
        <v/>
      </c>
      <c r="AI80" s="40" t="str">
        <f ca="1">IFERROR(IF(AH80&lt;'جدول مالیات'!$F$6,0,
IF(AH80&gt;'جدول مالیات'!$C$10,'جدول مالیات'!$I$9+((AH80-'جدول مالیات'!$C$10)*'جدول مالیات'!$J$10/100),
IF(AH80&gt;'جدول مالیات'!$C$9,'جدول مالیات'!$I$8+((AH80-'جدول مالیات'!$C$9)*'جدول مالیات'!$J$9/100),
IF(AH80&gt;'جدول مالیات'!$C$8,'جدول مالیات'!$I$7+((AH80-'جدول مالیات'!$C$8)*'جدول مالیات'!$J$8/100),
IF(AH80&gt;'جدول مالیات'!$C$7,'جدول مالیات'!$I$6+((AH80-'جدول مالیات'!$C$7)*'جدول مالیات'!$J$7/100),
))))),"")</f>
        <v/>
      </c>
      <c r="AJ80" s="40">
        <f t="shared" ca="1" si="5"/>
        <v>0</v>
      </c>
      <c r="AK80" s="86" t="str">
        <f ca="1">IFERROR(AH80+بهمن!AK80,"")</f>
        <v/>
      </c>
      <c r="AL80" s="86" t="str">
        <f ca="1">IFERROR(IF(AK80&lt;'جدول مالیات'!$F$6*$AT$1,0,
IF(AK80&gt;'جدول مالیات'!$C$10*$AT$1,('جدول مالیات'!$I$9*$AT$1)+((AK80-('جدول مالیات'!$C$10*$AT$1))*'جدول مالیات'!$J$10/100),
IF(AK80&gt;'جدول مالیات'!$C$9*$AT$1,('جدول مالیات'!$I$8*$AT$1)+((AK80-('جدول مالیات'!$C$9*$AT$1))*'جدول مالیات'!$J$9/100),
IF(AK80&gt;'جدول مالیات'!$C$8*$AT$1,('جدول مالیات'!$I$7*$AT$1)+((AK80-('جدول مالیات'!$C$8*$AT$1))*'جدول مالیات'!$J$8/100),
IF(AK80&gt;'جدول مالیات'!$C$7*$AT$1,('جدول مالیات'!$I$6*$AT$1)+((AK80-('جدول مالیات'!$C$7*$AT$1))*'جدول مالیات'!$J$7/100),
))))),"")</f>
        <v/>
      </c>
      <c r="AM80" s="86" t="str">
        <f ca="1">بهمن!AL80</f>
        <v/>
      </c>
      <c r="AN80" s="41">
        <f ca="1">IFERROR(IF(تنظیمات!$C$11="سالانه",AJ80,AI80),"")</f>
        <v>0</v>
      </c>
      <c r="AO80" s="31"/>
      <c r="AP80" s="41" t="str">
        <f t="shared" ca="1" si="6"/>
        <v/>
      </c>
      <c r="AQ80" s="42" t="str">
        <f t="shared" ca="1" si="7"/>
        <v/>
      </c>
      <c r="AR80" s="87" t="str">
        <f t="shared" ca="1" si="8"/>
        <v>اسفند</v>
      </c>
      <c r="AS80" s="78"/>
      <c r="AT80" s="78"/>
      <c r="AU80" s="78"/>
    </row>
    <row r="81" spans="1:47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30" t="str">
        <f>IFERROR(VLOOKUP($B81,'لیست پرسنل'!$B$2:$K$101,5,0),"")</f>
        <v/>
      </c>
      <c r="F81" s="30"/>
      <c r="G81" s="30"/>
      <c r="H81" s="31">
        <v>0</v>
      </c>
      <c r="I81" s="31"/>
      <c r="J81" s="31">
        <v>0</v>
      </c>
      <c r="K81" s="6" t="str">
        <f>IFERROR(VLOOKUP($B81,'لیست پرسنل'!$B$2:$K$21,4,0)*F81,"")</f>
        <v/>
      </c>
      <c r="L81" s="6" t="str">
        <f>IFERROR(IF(VLOOKUP($B81,'لیست پرسنل'!$B$2:$K$21,7,0)="بله",F81*تنظیمات!$C$6,0),"")</f>
        <v/>
      </c>
      <c r="M81" s="6" t="str">
        <f>IFERROR(IF(VLOOKUP($B81,'لیست پرسنل'!$B$2:$K$101,8,0)="بله",IF($F81=$AU$1,تنظیمات!$D$3,تنظیمات!$D$3*$F81/$AU$1),0),"")</f>
        <v/>
      </c>
      <c r="N81" s="6" t="str">
        <f>IFERROR(IF(VLOOKUP($B81,'لیست پرسنل'!$B$2:$K$101,9,0)="بله",IF($F81=$AU$1,تنظیمات!$D$4,تنظیمات!$D$4*$F81/$AU$1),0),"")</f>
        <v/>
      </c>
      <c r="O81" s="6" t="str">
        <f ca="1">IFERROR(IF(F81=$AU$1,IF(VLOOKUP($B81,'لیست پرسنل'!$B$2:$K$101,10,0)="بله",تنظیمات!$C$2*3*E81,0),IF(VLOOKUP($B81,'لیست پرسنل'!$B$2:$K$101,8,0)="بله",تنظیمات!$C$2*3*E81,0)*F81/$AU$1),"")</f>
        <v/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1.4*G81,"")</f>
        <v/>
      </c>
      <c r="AA81" s="6" t="str">
        <f ca="1">IFERROR(ROUND(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)*H81/100),0),"")</f>
        <v/>
      </c>
      <c r="AB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/F81)*I81*40/100,"")</f>
        <v/>
      </c>
      <c r="AC81" s="6" t="str">
        <f ca="1">IFERROR((((K81*تنظیمات!$K$7)+(L81*تنظیمات!$L$7)+(M81*تنظیمات!$M$7)+(N81*تنظیمات!$N$7)+(O81*تنظیمات!$O$7)+(P81*تنظیمات!$P$7)+(Q81*تنظیمات!$Q$7)+(R81*تنظیمات!$R$7)+(S81*تنظیمات!$S$7)+(T81*تنظیمات!$T$7)+(U81*تنظیمات!$U$7)+(V81*تنظیمات!$V$7)+(W81*تنظیمات!$W$7)+(X81*تنظیمات!$X$7)+(Y81*تنظیمات!$Y$7))*30/F81)/220*J81*35/100,"")</f>
        <v/>
      </c>
      <c r="AD81" s="6"/>
      <c r="AE81" s="6" t="str">
        <f ca="1">IFERROR((K81*تنظیمات!$K$3)+(L81*تنظیمات!$L$3)+(M81*تنظیمات!$M$3)+(N81*تنظیمات!$N$3)+(O81*تنظیمات!$O$3)+(P81*تنظیمات!$P$3)+(Q81*تنظیمات!$Q$3)+(R81*تنظیمات!$R$3)+(S81*تنظیمات!$S$3)+(T81*تنظیمات!$T$3)+(U81*تنظیمات!$U$3)+(V81*تنظیمات!$V$3)+(W81*تنظیمات!$W$3)+(X81*تنظیمات!$X$3)+(Y81*تنظیمات!$Y$3)+(Z81*تنظیمات!$Z$3)+(AA81*تنظیمات!$AA$3)+(AB81*تنظیمات!$AB$3)+(AC81*تنظیمات!$AC$3),"")</f>
        <v/>
      </c>
      <c r="AF81" s="6" t="str">
        <f ca="1">IFERROR(ROUND(AE81*تنظیمات!$C$7/100,0),"")</f>
        <v/>
      </c>
      <c r="AG81" s="41" t="str">
        <f ca="1">IFERROR(ROUND(AE81*تنظیمات!$C$8/100,0),"")</f>
        <v/>
      </c>
      <c r="AH81" s="40" t="str">
        <f ca="1">IFERROR((K81*تنظیمات!$K$5)+(L81*تنظیمات!$L$5)+(M81*تنظیمات!$M$5)+(N81*تنظیمات!$N$5)+(O81*تنظیمات!$O$5)+(P81*تنظیمات!$P$5)+(Q81*تنظیمات!$Q$5)+(R81*تنظیمات!$R$5)+(S81*تنظیمات!$S$5)+(T81*تنظیمات!$T$5)+(U81*تنظیمات!$U$5)+(V81*تنظیمات!$V$5)+(W81*تنظیمات!$W$5)+(X81*تنظیمات!$X$5)+(Y81*تنظیمات!$Y$5)+(Z81*تنظیمات!$Z$5)+(AA81*تنظیمات!$AA$5)+(AB81*تنظیمات!$AB$5)+(AC81*تنظیمات!$AC$5)-(AG81*تنظیمات!$D$9),"")</f>
        <v/>
      </c>
      <c r="AI81" s="40" t="str">
        <f ca="1">IFERROR(IF(AH81&lt;'جدول مالیات'!$F$6,0,
IF(AH81&gt;'جدول مالیات'!$C$10,'جدول مالیات'!$I$9+((AH81-'جدول مالیات'!$C$10)*'جدول مالیات'!$J$10/100),
IF(AH81&gt;'جدول مالیات'!$C$9,'جدول مالیات'!$I$8+((AH81-'جدول مالیات'!$C$9)*'جدول مالیات'!$J$9/100),
IF(AH81&gt;'جدول مالیات'!$C$8,'جدول مالیات'!$I$7+((AH81-'جدول مالیات'!$C$8)*'جدول مالیات'!$J$8/100),
IF(AH81&gt;'جدول مالیات'!$C$7,'جدول مالیات'!$I$6+((AH81-'جدول مالیات'!$C$7)*'جدول مالیات'!$J$7/100),
))))),"")</f>
        <v/>
      </c>
      <c r="AJ81" s="40">
        <f t="shared" ca="1" si="5"/>
        <v>0</v>
      </c>
      <c r="AK81" s="86" t="str">
        <f ca="1">IFERROR(AH81+بهمن!AK81,"")</f>
        <v/>
      </c>
      <c r="AL81" s="86" t="str">
        <f ca="1">IFERROR(IF(AK81&lt;'جدول مالیات'!$F$6*$AT$1,0,
IF(AK81&gt;'جدول مالیات'!$C$10*$AT$1,('جدول مالیات'!$I$9*$AT$1)+((AK81-('جدول مالیات'!$C$10*$AT$1))*'جدول مالیات'!$J$10/100),
IF(AK81&gt;'جدول مالیات'!$C$9*$AT$1,('جدول مالیات'!$I$8*$AT$1)+((AK81-('جدول مالیات'!$C$9*$AT$1))*'جدول مالیات'!$J$9/100),
IF(AK81&gt;'جدول مالیات'!$C$8*$AT$1,('جدول مالیات'!$I$7*$AT$1)+((AK81-('جدول مالیات'!$C$8*$AT$1))*'جدول مالیات'!$J$8/100),
IF(AK81&gt;'جدول مالیات'!$C$7*$AT$1,('جدول مالیات'!$I$6*$AT$1)+((AK81-('جدول مالیات'!$C$7*$AT$1))*'جدول مالیات'!$J$7/100),
))))),"")</f>
        <v/>
      </c>
      <c r="AM81" s="86" t="str">
        <f ca="1">بهمن!AL81</f>
        <v/>
      </c>
      <c r="AN81" s="41">
        <f ca="1">IFERROR(IF(تنظیمات!$C$11="سالانه",AJ81,AI81),"")</f>
        <v>0</v>
      </c>
      <c r="AO81" s="31"/>
      <c r="AP81" s="41" t="str">
        <f t="shared" ca="1" si="6"/>
        <v/>
      </c>
      <c r="AQ81" s="42" t="str">
        <f t="shared" ca="1" si="7"/>
        <v/>
      </c>
      <c r="AR81" s="87" t="str">
        <f t="shared" ca="1" si="8"/>
        <v>اسفند</v>
      </c>
      <c r="AS81" s="78"/>
      <c r="AT81" s="78"/>
      <c r="AU81" s="78"/>
    </row>
    <row r="82" spans="1:47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30" t="str">
        <f>IFERROR(VLOOKUP($B82,'لیست پرسنل'!$B$2:$K$101,5,0),"")</f>
        <v/>
      </c>
      <c r="F82" s="30"/>
      <c r="G82" s="30"/>
      <c r="H82" s="31">
        <v>0</v>
      </c>
      <c r="I82" s="31"/>
      <c r="J82" s="31">
        <v>0</v>
      </c>
      <c r="K82" s="6" t="str">
        <f>IFERROR(VLOOKUP($B82,'لیست پرسنل'!$B$2:$K$21,4,0)*F82,"")</f>
        <v/>
      </c>
      <c r="L82" s="6" t="str">
        <f>IFERROR(IF(VLOOKUP($B82,'لیست پرسنل'!$B$2:$K$21,7,0)="بله",F82*تنظیمات!$C$6,0),"")</f>
        <v/>
      </c>
      <c r="M82" s="6" t="str">
        <f>IFERROR(IF(VLOOKUP($B82,'لیست پرسنل'!$B$2:$K$101,8,0)="بله",IF($F82=$AU$1,تنظیمات!$D$3,تنظیمات!$D$3*$F82/$AU$1),0),"")</f>
        <v/>
      </c>
      <c r="N82" s="6" t="str">
        <f>IFERROR(IF(VLOOKUP($B82,'لیست پرسنل'!$B$2:$K$101,9,0)="بله",IF($F82=$AU$1,تنظیمات!$D$4,تنظیمات!$D$4*$F82/$AU$1),0),"")</f>
        <v/>
      </c>
      <c r="O82" s="6" t="str">
        <f ca="1">IFERROR(IF(F82=$AU$1,IF(VLOOKUP($B82,'لیست پرسنل'!$B$2:$K$101,10,0)="بله",تنظیمات!$C$2*3*E82,0),IF(VLOOKUP($B82,'لیست پرسنل'!$B$2:$K$101,8,0)="بله",تنظیمات!$C$2*3*E82,0)*F82/$AU$1),"")</f>
        <v/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1.4*G82,"")</f>
        <v/>
      </c>
      <c r="AA82" s="6" t="str">
        <f ca="1">IFERROR(ROUND(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)*H82/100),0),"")</f>
        <v/>
      </c>
      <c r="AB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/F82)*I82*40/100,"")</f>
        <v/>
      </c>
      <c r="AC82" s="6" t="str">
        <f ca="1">IFERROR((((K82*تنظیمات!$K$7)+(L82*تنظیمات!$L$7)+(M82*تنظیمات!$M$7)+(N82*تنظیمات!$N$7)+(O82*تنظیمات!$O$7)+(P82*تنظیمات!$P$7)+(Q82*تنظیمات!$Q$7)+(R82*تنظیمات!$R$7)+(S82*تنظیمات!$S$7)+(T82*تنظیمات!$T$7)+(U82*تنظیمات!$U$7)+(V82*تنظیمات!$V$7)+(W82*تنظیمات!$W$7)+(X82*تنظیمات!$X$7)+(Y82*تنظیمات!$Y$7))*30/F82)/220*J82*35/100,"")</f>
        <v/>
      </c>
      <c r="AD82" s="6"/>
      <c r="AE82" s="6" t="str">
        <f ca="1">IFERROR((K82*تنظیمات!$K$3)+(L82*تنظیمات!$L$3)+(M82*تنظیمات!$M$3)+(N82*تنظیمات!$N$3)+(O82*تنظیمات!$O$3)+(P82*تنظیمات!$P$3)+(Q82*تنظیمات!$Q$3)+(R82*تنظیمات!$R$3)+(S82*تنظیمات!$S$3)+(T82*تنظیمات!$T$3)+(U82*تنظیمات!$U$3)+(V82*تنظیمات!$V$3)+(W82*تنظیمات!$W$3)+(X82*تنظیمات!$X$3)+(Y82*تنظیمات!$Y$3)+(Z82*تنظیمات!$Z$3)+(AA82*تنظیمات!$AA$3)+(AB82*تنظیمات!$AB$3)+(AC82*تنظیمات!$AC$3),"")</f>
        <v/>
      </c>
      <c r="AF82" s="6" t="str">
        <f ca="1">IFERROR(ROUND(AE82*تنظیمات!$C$7/100,0),"")</f>
        <v/>
      </c>
      <c r="AG82" s="41" t="str">
        <f ca="1">IFERROR(ROUND(AE82*تنظیمات!$C$8/100,0),"")</f>
        <v/>
      </c>
      <c r="AH82" s="40" t="str">
        <f ca="1">IFERROR((K82*تنظیمات!$K$5)+(L82*تنظیمات!$L$5)+(M82*تنظیمات!$M$5)+(N82*تنظیمات!$N$5)+(O82*تنظیمات!$O$5)+(P82*تنظیمات!$P$5)+(Q82*تنظیمات!$Q$5)+(R82*تنظیمات!$R$5)+(S82*تنظیمات!$S$5)+(T82*تنظیمات!$T$5)+(U82*تنظیمات!$U$5)+(V82*تنظیمات!$V$5)+(W82*تنظیمات!$W$5)+(X82*تنظیمات!$X$5)+(Y82*تنظیمات!$Y$5)+(Z82*تنظیمات!$Z$5)+(AA82*تنظیمات!$AA$5)+(AB82*تنظیمات!$AB$5)+(AC82*تنظیمات!$AC$5)-(AG82*تنظیمات!$D$9),"")</f>
        <v/>
      </c>
      <c r="AI82" s="40" t="str">
        <f ca="1">IFERROR(IF(AH82&lt;'جدول مالیات'!$F$6,0,
IF(AH82&gt;'جدول مالیات'!$C$10,'جدول مالیات'!$I$9+((AH82-'جدول مالیات'!$C$10)*'جدول مالیات'!$J$10/100),
IF(AH82&gt;'جدول مالیات'!$C$9,'جدول مالیات'!$I$8+((AH82-'جدول مالیات'!$C$9)*'جدول مالیات'!$J$9/100),
IF(AH82&gt;'جدول مالیات'!$C$8,'جدول مالیات'!$I$7+((AH82-'جدول مالیات'!$C$8)*'جدول مالیات'!$J$8/100),
IF(AH82&gt;'جدول مالیات'!$C$7,'جدول مالیات'!$I$6+((AH82-'جدول مالیات'!$C$7)*'جدول مالیات'!$J$7/100),
))))),"")</f>
        <v/>
      </c>
      <c r="AJ82" s="40">
        <f t="shared" ca="1" si="5"/>
        <v>0</v>
      </c>
      <c r="AK82" s="86" t="str">
        <f ca="1">IFERROR(AH82+بهمن!AK82,"")</f>
        <v/>
      </c>
      <c r="AL82" s="86" t="str">
        <f ca="1">IFERROR(IF(AK82&lt;'جدول مالیات'!$F$6*$AT$1,0,
IF(AK82&gt;'جدول مالیات'!$C$10*$AT$1,('جدول مالیات'!$I$9*$AT$1)+((AK82-('جدول مالیات'!$C$10*$AT$1))*'جدول مالیات'!$J$10/100),
IF(AK82&gt;'جدول مالیات'!$C$9*$AT$1,('جدول مالیات'!$I$8*$AT$1)+((AK82-('جدول مالیات'!$C$9*$AT$1))*'جدول مالیات'!$J$9/100),
IF(AK82&gt;'جدول مالیات'!$C$8*$AT$1,('جدول مالیات'!$I$7*$AT$1)+((AK82-('جدول مالیات'!$C$8*$AT$1))*'جدول مالیات'!$J$8/100),
IF(AK82&gt;'جدول مالیات'!$C$7*$AT$1,('جدول مالیات'!$I$6*$AT$1)+((AK82-('جدول مالیات'!$C$7*$AT$1))*'جدول مالیات'!$J$7/100),
))))),"")</f>
        <v/>
      </c>
      <c r="AM82" s="86" t="str">
        <f ca="1">بهمن!AL82</f>
        <v/>
      </c>
      <c r="AN82" s="41">
        <f ca="1">IFERROR(IF(تنظیمات!$C$11="سالانه",AJ82,AI82),"")</f>
        <v>0</v>
      </c>
      <c r="AO82" s="31"/>
      <c r="AP82" s="41" t="str">
        <f t="shared" ca="1" si="6"/>
        <v/>
      </c>
      <c r="AQ82" s="42" t="str">
        <f t="shared" ca="1" si="7"/>
        <v/>
      </c>
      <c r="AR82" s="87" t="str">
        <f t="shared" ca="1" si="8"/>
        <v>اسفند</v>
      </c>
      <c r="AS82" s="78"/>
      <c r="AT82" s="78"/>
      <c r="AU82" s="78"/>
    </row>
    <row r="83" spans="1:47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30" t="str">
        <f>IFERROR(VLOOKUP($B83,'لیست پرسنل'!$B$2:$K$101,5,0),"")</f>
        <v/>
      </c>
      <c r="F83" s="30"/>
      <c r="G83" s="30"/>
      <c r="H83" s="31">
        <v>0</v>
      </c>
      <c r="I83" s="31"/>
      <c r="J83" s="31">
        <v>0</v>
      </c>
      <c r="K83" s="6" t="str">
        <f>IFERROR(VLOOKUP($B83,'لیست پرسنل'!$B$2:$K$21,4,0)*F83,"")</f>
        <v/>
      </c>
      <c r="L83" s="6" t="str">
        <f>IFERROR(IF(VLOOKUP($B83,'لیست پرسنل'!$B$2:$K$21,7,0)="بله",F83*تنظیمات!$C$6,0),"")</f>
        <v/>
      </c>
      <c r="M83" s="6" t="str">
        <f>IFERROR(IF(VLOOKUP($B83,'لیست پرسنل'!$B$2:$K$101,8,0)="بله",IF($F83=$AU$1,تنظیمات!$D$3,تنظیمات!$D$3*$F83/$AU$1),0),"")</f>
        <v/>
      </c>
      <c r="N83" s="6" t="str">
        <f>IFERROR(IF(VLOOKUP($B83,'لیست پرسنل'!$B$2:$K$101,9,0)="بله",IF($F83=$AU$1,تنظیمات!$D$4,تنظیمات!$D$4*$F83/$AU$1),0),"")</f>
        <v/>
      </c>
      <c r="O83" s="6" t="str">
        <f ca="1">IFERROR(IF(F83=$AU$1,IF(VLOOKUP($B83,'لیست پرسنل'!$B$2:$K$101,10,0)="بله",تنظیمات!$C$2*3*E83,0),IF(VLOOKUP($B83,'لیست پرسنل'!$B$2:$K$101,8,0)="بله",تنظیمات!$C$2*3*E83,0)*F83/$AU$1),"")</f>
        <v/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1.4*G83,"")</f>
        <v/>
      </c>
      <c r="AA83" s="6" t="str">
        <f ca="1">IFERROR(ROUND(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)*H83/100),0),"")</f>
        <v/>
      </c>
      <c r="AB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/F83)*I83*40/100,"")</f>
        <v/>
      </c>
      <c r="AC83" s="6" t="str">
        <f ca="1">IFERROR((((K83*تنظیمات!$K$7)+(L83*تنظیمات!$L$7)+(M83*تنظیمات!$M$7)+(N83*تنظیمات!$N$7)+(O83*تنظیمات!$O$7)+(P83*تنظیمات!$P$7)+(Q83*تنظیمات!$Q$7)+(R83*تنظیمات!$R$7)+(S83*تنظیمات!$S$7)+(T83*تنظیمات!$T$7)+(U83*تنظیمات!$U$7)+(V83*تنظیمات!$V$7)+(W83*تنظیمات!$W$7)+(X83*تنظیمات!$X$7)+(Y83*تنظیمات!$Y$7))*30/F83)/220*J83*35/100,"")</f>
        <v/>
      </c>
      <c r="AD83" s="6"/>
      <c r="AE83" s="6" t="str">
        <f ca="1">IFERROR((K83*تنظیمات!$K$3)+(L83*تنظیمات!$L$3)+(M83*تنظیمات!$M$3)+(N83*تنظیمات!$N$3)+(O83*تنظیمات!$O$3)+(P83*تنظیمات!$P$3)+(Q83*تنظیمات!$Q$3)+(R83*تنظیمات!$R$3)+(S83*تنظیمات!$S$3)+(T83*تنظیمات!$T$3)+(U83*تنظیمات!$U$3)+(V83*تنظیمات!$V$3)+(W83*تنظیمات!$W$3)+(X83*تنظیمات!$X$3)+(Y83*تنظیمات!$Y$3)+(Z83*تنظیمات!$Z$3)+(AA83*تنظیمات!$AA$3)+(AB83*تنظیمات!$AB$3)+(AC83*تنظیمات!$AC$3),"")</f>
        <v/>
      </c>
      <c r="AF83" s="6" t="str">
        <f ca="1">IFERROR(ROUND(AE83*تنظیمات!$C$7/100,0),"")</f>
        <v/>
      </c>
      <c r="AG83" s="41" t="str">
        <f ca="1">IFERROR(ROUND(AE83*تنظیمات!$C$8/100,0),"")</f>
        <v/>
      </c>
      <c r="AH83" s="40" t="str">
        <f ca="1">IFERROR((K83*تنظیمات!$K$5)+(L83*تنظیمات!$L$5)+(M83*تنظیمات!$M$5)+(N83*تنظیمات!$N$5)+(O83*تنظیمات!$O$5)+(P83*تنظیمات!$P$5)+(Q83*تنظیمات!$Q$5)+(R83*تنظیمات!$R$5)+(S83*تنظیمات!$S$5)+(T83*تنظیمات!$T$5)+(U83*تنظیمات!$U$5)+(V83*تنظیمات!$V$5)+(W83*تنظیمات!$W$5)+(X83*تنظیمات!$X$5)+(Y83*تنظیمات!$Y$5)+(Z83*تنظیمات!$Z$5)+(AA83*تنظیمات!$AA$5)+(AB83*تنظیمات!$AB$5)+(AC83*تنظیمات!$AC$5)-(AG83*تنظیمات!$D$9),"")</f>
        <v/>
      </c>
      <c r="AI83" s="40" t="str">
        <f ca="1">IFERROR(IF(AH83&lt;'جدول مالیات'!$F$6,0,
IF(AH83&gt;'جدول مالیات'!$C$10,'جدول مالیات'!$I$9+((AH83-'جدول مالیات'!$C$10)*'جدول مالیات'!$J$10/100),
IF(AH83&gt;'جدول مالیات'!$C$9,'جدول مالیات'!$I$8+((AH83-'جدول مالیات'!$C$9)*'جدول مالیات'!$J$9/100),
IF(AH83&gt;'جدول مالیات'!$C$8,'جدول مالیات'!$I$7+((AH83-'جدول مالیات'!$C$8)*'جدول مالیات'!$J$8/100),
IF(AH83&gt;'جدول مالیات'!$C$7,'جدول مالیات'!$I$6+((AH83-'جدول مالیات'!$C$7)*'جدول مالیات'!$J$7/100),
))))),"")</f>
        <v/>
      </c>
      <c r="AJ83" s="40">
        <f t="shared" ca="1" si="5"/>
        <v>0</v>
      </c>
      <c r="AK83" s="86" t="str">
        <f ca="1">IFERROR(AH83+بهمن!AK83,"")</f>
        <v/>
      </c>
      <c r="AL83" s="86" t="str">
        <f ca="1">IFERROR(IF(AK83&lt;'جدول مالیات'!$F$6*$AT$1,0,
IF(AK83&gt;'جدول مالیات'!$C$10*$AT$1,('جدول مالیات'!$I$9*$AT$1)+((AK83-('جدول مالیات'!$C$10*$AT$1))*'جدول مالیات'!$J$10/100),
IF(AK83&gt;'جدول مالیات'!$C$9*$AT$1,('جدول مالیات'!$I$8*$AT$1)+((AK83-('جدول مالیات'!$C$9*$AT$1))*'جدول مالیات'!$J$9/100),
IF(AK83&gt;'جدول مالیات'!$C$8*$AT$1,('جدول مالیات'!$I$7*$AT$1)+((AK83-('جدول مالیات'!$C$8*$AT$1))*'جدول مالیات'!$J$8/100),
IF(AK83&gt;'جدول مالیات'!$C$7*$AT$1,('جدول مالیات'!$I$6*$AT$1)+((AK83-('جدول مالیات'!$C$7*$AT$1))*'جدول مالیات'!$J$7/100),
))))),"")</f>
        <v/>
      </c>
      <c r="AM83" s="86" t="str">
        <f ca="1">بهمن!AL83</f>
        <v/>
      </c>
      <c r="AN83" s="41">
        <f ca="1">IFERROR(IF(تنظیمات!$C$11="سالانه",AJ83,AI83),"")</f>
        <v>0</v>
      </c>
      <c r="AO83" s="31"/>
      <c r="AP83" s="41" t="str">
        <f t="shared" ca="1" si="6"/>
        <v/>
      </c>
      <c r="AQ83" s="42" t="str">
        <f t="shared" ca="1" si="7"/>
        <v/>
      </c>
      <c r="AR83" s="87" t="str">
        <f t="shared" ca="1" si="8"/>
        <v>اسفند</v>
      </c>
      <c r="AS83" s="78"/>
      <c r="AT83" s="78"/>
      <c r="AU83" s="78"/>
    </row>
    <row r="84" spans="1:47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30" t="str">
        <f>IFERROR(VLOOKUP($B84,'لیست پرسنل'!$B$2:$K$101,5,0),"")</f>
        <v/>
      </c>
      <c r="F84" s="30"/>
      <c r="G84" s="30"/>
      <c r="H84" s="31">
        <v>0</v>
      </c>
      <c r="I84" s="31"/>
      <c r="J84" s="31">
        <v>0</v>
      </c>
      <c r="K84" s="6" t="str">
        <f>IFERROR(VLOOKUP($B84,'لیست پرسنل'!$B$2:$K$21,4,0)*F84,"")</f>
        <v/>
      </c>
      <c r="L84" s="6" t="str">
        <f>IFERROR(IF(VLOOKUP($B84,'لیست پرسنل'!$B$2:$K$21,7,0)="بله",F84*تنظیمات!$C$6,0),"")</f>
        <v/>
      </c>
      <c r="M84" s="6" t="str">
        <f>IFERROR(IF(VLOOKUP($B84,'لیست پرسنل'!$B$2:$K$101,8,0)="بله",IF($F84=$AU$1,تنظیمات!$D$3,تنظیمات!$D$3*$F84/$AU$1),0),"")</f>
        <v/>
      </c>
      <c r="N84" s="6" t="str">
        <f>IFERROR(IF(VLOOKUP($B84,'لیست پرسنل'!$B$2:$K$101,9,0)="بله",IF($F84=$AU$1,تنظیمات!$D$4,تنظیمات!$D$4*$F84/$AU$1),0),"")</f>
        <v/>
      </c>
      <c r="O84" s="6" t="str">
        <f ca="1">IFERROR(IF(F84=$AU$1,IF(VLOOKUP($B84,'لیست پرسنل'!$B$2:$K$101,10,0)="بله",تنظیمات!$C$2*3*E84,0),IF(VLOOKUP($B84,'لیست پرسنل'!$B$2:$K$101,8,0)="بله",تنظیمات!$C$2*3*E84,0)*F84/$AU$1),"")</f>
        <v/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1.4*G84,"")</f>
        <v/>
      </c>
      <c r="AA84" s="6" t="str">
        <f ca="1">IFERROR(ROUND(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)*H84/100),0),"")</f>
        <v/>
      </c>
      <c r="AB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/F84)*I84*40/100,"")</f>
        <v/>
      </c>
      <c r="AC84" s="6" t="str">
        <f ca="1">IFERROR((((K84*تنظیمات!$K$7)+(L84*تنظیمات!$L$7)+(M84*تنظیمات!$M$7)+(N84*تنظیمات!$N$7)+(O84*تنظیمات!$O$7)+(P84*تنظیمات!$P$7)+(Q84*تنظیمات!$Q$7)+(R84*تنظیمات!$R$7)+(S84*تنظیمات!$S$7)+(T84*تنظیمات!$T$7)+(U84*تنظیمات!$U$7)+(V84*تنظیمات!$V$7)+(W84*تنظیمات!$W$7)+(X84*تنظیمات!$X$7)+(Y84*تنظیمات!$Y$7))*30/F84)/220*J84*35/100,"")</f>
        <v/>
      </c>
      <c r="AD84" s="6"/>
      <c r="AE84" s="6" t="str">
        <f ca="1">IFERROR((K84*تنظیمات!$K$3)+(L84*تنظیمات!$L$3)+(M84*تنظیمات!$M$3)+(N84*تنظیمات!$N$3)+(O84*تنظیمات!$O$3)+(P84*تنظیمات!$P$3)+(Q84*تنظیمات!$Q$3)+(R84*تنظیمات!$R$3)+(S84*تنظیمات!$S$3)+(T84*تنظیمات!$T$3)+(U84*تنظیمات!$U$3)+(V84*تنظیمات!$V$3)+(W84*تنظیمات!$W$3)+(X84*تنظیمات!$X$3)+(Y84*تنظیمات!$Y$3)+(Z84*تنظیمات!$Z$3)+(AA84*تنظیمات!$AA$3)+(AB84*تنظیمات!$AB$3)+(AC84*تنظیمات!$AC$3),"")</f>
        <v/>
      </c>
      <c r="AF84" s="6" t="str">
        <f ca="1">IFERROR(ROUND(AE84*تنظیمات!$C$7/100,0),"")</f>
        <v/>
      </c>
      <c r="AG84" s="41" t="str">
        <f ca="1">IFERROR(ROUND(AE84*تنظیمات!$C$8/100,0),"")</f>
        <v/>
      </c>
      <c r="AH84" s="40" t="str">
        <f ca="1">IFERROR((K84*تنظیمات!$K$5)+(L84*تنظیمات!$L$5)+(M84*تنظیمات!$M$5)+(N84*تنظیمات!$N$5)+(O84*تنظیمات!$O$5)+(P84*تنظیمات!$P$5)+(Q84*تنظیمات!$Q$5)+(R84*تنظیمات!$R$5)+(S84*تنظیمات!$S$5)+(T84*تنظیمات!$T$5)+(U84*تنظیمات!$U$5)+(V84*تنظیمات!$V$5)+(W84*تنظیمات!$W$5)+(X84*تنظیمات!$X$5)+(Y84*تنظیمات!$Y$5)+(Z84*تنظیمات!$Z$5)+(AA84*تنظیمات!$AA$5)+(AB84*تنظیمات!$AB$5)+(AC84*تنظیمات!$AC$5)-(AG84*تنظیمات!$D$9),"")</f>
        <v/>
      </c>
      <c r="AI84" s="40" t="str">
        <f ca="1">IFERROR(IF(AH84&lt;'جدول مالیات'!$F$6,0,
IF(AH84&gt;'جدول مالیات'!$C$10,'جدول مالیات'!$I$9+((AH84-'جدول مالیات'!$C$10)*'جدول مالیات'!$J$10/100),
IF(AH84&gt;'جدول مالیات'!$C$9,'جدول مالیات'!$I$8+((AH84-'جدول مالیات'!$C$9)*'جدول مالیات'!$J$9/100),
IF(AH84&gt;'جدول مالیات'!$C$8,'جدول مالیات'!$I$7+((AH84-'جدول مالیات'!$C$8)*'جدول مالیات'!$J$8/100),
IF(AH84&gt;'جدول مالیات'!$C$7,'جدول مالیات'!$I$6+((AH84-'جدول مالیات'!$C$7)*'جدول مالیات'!$J$7/100),
))))),"")</f>
        <v/>
      </c>
      <c r="AJ84" s="40">
        <f t="shared" ca="1" si="5"/>
        <v>0</v>
      </c>
      <c r="AK84" s="86" t="str">
        <f ca="1">IFERROR(AH84+بهمن!AK84,"")</f>
        <v/>
      </c>
      <c r="AL84" s="86" t="str">
        <f ca="1">IFERROR(IF(AK84&lt;'جدول مالیات'!$F$6*$AT$1,0,
IF(AK84&gt;'جدول مالیات'!$C$10*$AT$1,('جدول مالیات'!$I$9*$AT$1)+((AK84-('جدول مالیات'!$C$10*$AT$1))*'جدول مالیات'!$J$10/100),
IF(AK84&gt;'جدول مالیات'!$C$9*$AT$1,('جدول مالیات'!$I$8*$AT$1)+((AK84-('جدول مالیات'!$C$9*$AT$1))*'جدول مالیات'!$J$9/100),
IF(AK84&gt;'جدول مالیات'!$C$8*$AT$1,('جدول مالیات'!$I$7*$AT$1)+((AK84-('جدول مالیات'!$C$8*$AT$1))*'جدول مالیات'!$J$8/100),
IF(AK84&gt;'جدول مالیات'!$C$7*$AT$1,('جدول مالیات'!$I$6*$AT$1)+((AK84-('جدول مالیات'!$C$7*$AT$1))*'جدول مالیات'!$J$7/100),
))))),"")</f>
        <v/>
      </c>
      <c r="AM84" s="86" t="str">
        <f ca="1">بهمن!AL84</f>
        <v/>
      </c>
      <c r="AN84" s="41">
        <f ca="1">IFERROR(IF(تنظیمات!$C$11="سالانه",AJ84,AI84),"")</f>
        <v>0</v>
      </c>
      <c r="AO84" s="31"/>
      <c r="AP84" s="41" t="str">
        <f t="shared" ca="1" si="6"/>
        <v/>
      </c>
      <c r="AQ84" s="42" t="str">
        <f t="shared" ca="1" si="7"/>
        <v/>
      </c>
      <c r="AR84" s="87" t="str">
        <f t="shared" ca="1" si="8"/>
        <v>اسفند</v>
      </c>
      <c r="AS84" s="78"/>
      <c r="AT84" s="78"/>
      <c r="AU84" s="78"/>
    </row>
    <row r="85" spans="1:47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30" t="str">
        <f>IFERROR(VLOOKUP($B85,'لیست پرسنل'!$B$2:$K$101,5,0),"")</f>
        <v/>
      </c>
      <c r="F85" s="30"/>
      <c r="G85" s="30"/>
      <c r="H85" s="31">
        <v>0</v>
      </c>
      <c r="I85" s="31"/>
      <c r="J85" s="31">
        <v>0</v>
      </c>
      <c r="K85" s="6" t="str">
        <f>IFERROR(VLOOKUP($B85,'لیست پرسنل'!$B$2:$K$21,4,0)*F85,"")</f>
        <v/>
      </c>
      <c r="L85" s="6" t="str">
        <f>IFERROR(IF(VLOOKUP($B85,'لیست پرسنل'!$B$2:$K$21,7,0)="بله",F85*تنظیمات!$C$6,0),"")</f>
        <v/>
      </c>
      <c r="M85" s="6" t="str">
        <f>IFERROR(IF(VLOOKUP($B85,'لیست پرسنل'!$B$2:$K$101,8,0)="بله",IF($F85=$AU$1,تنظیمات!$D$3,تنظیمات!$D$3*$F85/$AU$1),0),"")</f>
        <v/>
      </c>
      <c r="N85" s="6" t="str">
        <f>IFERROR(IF(VLOOKUP($B85,'لیست پرسنل'!$B$2:$K$101,9,0)="بله",IF($F85=$AU$1,تنظیمات!$D$4,تنظیمات!$D$4*$F85/$AU$1),0),"")</f>
        <v/>
      </c>
      <c r="O85" s="6" t="str">
        <f ca="1">IFERROR(IF(F85=$AU$1,IF(VLOOKUP($B85,'لیست پرسنل'!$B$2:$K$101,10,0)="بله",تنظیمات!$C$2*3*E85,0),IF(VLOOKUP($B85,'لیست پرسنل'!$B$2:$K$101,8,0)="بله",تنظیمات!$C$2*3*E85,0)*F85/$AU$1),"")</f>
        <v/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1.4*G85,"")</f>
        <v/>
      </c>
      <c r="AA85" s="6" t="str">
        <f ca="1">IFERROR(ROUND(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)*H85/100),0),"")</f>
        <v/>
      </c>
      <c r="AB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/F85)*I85*40/100,"")</f>
        <v/>
      </c>
      <c r="AC85" s="6" t="str">
        <f ca="1">IFERROR((((K85*تنظیمات!$K$7)+(L85*تنظیمات!$L$7)+(M85*تنظیمات!$M$7)+(N85*تنظیمات!$N$7)+(O85*تنظیمات!$O$7)+(P85*تنظیمات!$P$7)+(Q85*تنظیمات!$Q$7)+(R85*تنظیمات!$R$7)+(S85*تنظیمات!$S$7)+(T85*تنظیمات!$T$7)+(U85*تنظیمات!$U$7)+(V85*تنظیمات!$V$7)+(W85*تنظیمات!$W$7)+(X85*تنظیمات!$X$7)+(Y85*تنظیمات!$Y$7))*30/F85)/220*J85*35/100,"")</f>
        <v/>
      </c>
      <c r="AD85" s="6"/>
      <c r="AE85" s="6" t="str">
        <f ca="1">IFERROR((K85*تنظیمات!$K$3)+(L85*تنظیمات!$L$3)+(M85*تنظیمات!$M$3)+(N85*تنظیمات!$N$3)+(O85*تنظیمات!$O$3)+(P85*تنظیمات!$P$3)+(Q85*تنظیمات!$Q$3)+(R85*تنظیمات!$R$3)+(S85*تنظیمات!$S$3)+(T85*تنظیمات!$T$3)+(U85*تنظیمات!$U$3)+(V85*تنظیمات!$V$3)+(W85*تنظیمات!$W$3)+(X85*تنظیمات!$X$3)+(Y85*تنظیمات!$Y$3)+(Z85*تنظیمات!$Z$3)+(AA85*تنظیمات!$AA$3)+(AB85*تنظیمات!$AB$3)+(AC85*تنظیمات!$AC$3),"")</f>
        <v/>
      </c>
      <c r="AF85" s="6" t="str">
        <f ca="1">IFERROR(ROUND(AE85*تنظیمات!$C$7/100,0),"")</f>
        <v/>
      </c>
      <c r="AG85" s="41" t="str">
        <f ca="1">IFERROR(ROUND(AE85*تنظیمات!$C$8/100,0),"")</f>
        <v/>
      </c>
      <c r="AH85" s="40" t="str">
        <f ca="1">IFERROR((K85*تنظیمات!$K$5)+(L85*تنظیمات!$L$5)+(M85*تنظیمات!$M$5)+(N85*تنظیمات!$N$5)+(O85*تنظیمات!$O$5)+(P85*تنظیمات!$P$5)+(Q85*تنظیمات!$Q$5)+(R85*تنظیمات!$R$5)+(S85*تنظیمات!$S$5)+(T85*تنظیمات!$T$5)+(U85*تنظیمات!$U$5)+(V85*تنظیمات!$V$5)+(W85*تنظیمات!$W$5)+(X85*تنظیمات!$X$5)+(Y85*تنظیمات!$Y$5)+(Z85*تنظیمات!$Z$5)+(AA85*تنظیمات!$AA$5)+(AB85*تنظیمات!$AB$5)+(AC85*تنظیمات!$AC$5)-(AG85*تنظیمات!$D$9),"")</f>
        <v/>
      </c>
      <c r="AI85" s="40" t="str">
        <f ca="1">IFERROR(IF(AH85&lt;'جدول مالیات'!$F$6,0,
IF(AH85&gt;'جدول مالیات'!$C$10,'جدول مالیات'!$I$9+((AH85-'جدول مالیات'!$C$10)*'جدول مالیات'!$J$10/100),
IF(AH85&gt;'جدول مالیات'!$C$9,'جدول مالیات'!$I$8+((AH85-'جدول مالیات'!$C$9)*'جدول مالیات'!$J$9/100),
IF(AH85&gt;'جدول مالیات'!$C$8,'جدول مالیات'!$I$7+((AH85-'جدول مالیات'!$C$8)*'جدول مالیات'!$J$8/100),
IF(AH85&gt;'جدول مالیات'!$C$7,'جدول مالیات'!$I$6+((AH85-'جدول مالیات'!$C$7)*'جدول مالیات'!$J$7/100),
))))),"")</f>
        <v/>
      </c>
      <c r="AJ85" s="40">
        <f t="shared" ca="1" si="5"/>
        <v>0</v>
      </c>
      <c r="AK85" s="86" t="str">
        <f ca="1">IFERROR(AH85+بهمن!AK85,"")</f>
        <v/>
      </c>
      <c r="AL85" s="86" t="str">
        <f ca="1">IFERROR(IF(AK85&lt;'جدول مالیات'!$F$6*$AT$1,0,
IF(AK85&gt;'جدول مالیات'!$C$10*$AT$1,('جدول مالیات'!$I$9*$AT$1)+((AK85-('جدول مالیات'!$C$10*$AT$1))*'جدول مالیات'!$J$10/100),
IF(AK85&gt;'جدول مالیات'!$C$9*$AT$1,('جدول مالیات'!$I$8*$AT$1)+((AK85-('جدول مالیات'!$C$9*$AT$1))*'جدول مالیات'!$J$9/100),
IF(AK85&gt;'جدول مالیات'!$C$8*$AT$1,('جدول مالیات'!$I$7*$AT$1)+((AK85-('جدول مالیات'!$C$8*$AT$1))*'جدول مالیات'!$J$8/100),
IF(AK85&gt;'جدول مالیات'!$C$7*$AT$1,('جدول مالیات'!$I$6*$AT$1)+((AK85-('جدول مالیات'!$C$7*$AT$1))*'جدول مالیات'!$J$7/100),
))))),"")</f>
        <v/>
      </c>
      <c r="AM85" s="86" t="str">
        <f ca="1">بهمن!AL85</f>
        <v/>
      </c>
      <c r="AN85" s="41">
        <f ca="1">IFERROR(IF(تنظیمات!$C$11="سالانه",AJ85,AI85),"")</f>
        <v>0</v>
      </c>
      <c r="AO85" s="31"/>
      <c r="AP85" s="41" t="str">
        <f t="shared" ca="1" si="6"/>
        <v/>
      </c>
      <c r="AQ85" s="42" t="str">
        <f t="shared" ca="1" si="7"/>
        <v/>
      </c>
      <c r="AR85" s="87" t="str">
        <f t="shared" ca="1" si="8"/>
        <v>اسفند</v>
      </c>
      <c r="AS85" s="78"/>
      <c r="AT85" s="78"/>
      <c r="AU85" s="78"/>
    </row>
    <row r="86" spans="1:47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30" t="str">
        <f>IFERROR(VLOOKUP($B86,'لیست پرسنل'!$B$2:$K$101,5,0),"")</f>
        <v/>
      </c>
      <c r="F86" s="30"/>
      <c r="G86" s="30"/>
      <c r="H86" s="31">
        <v>0</v>
      </c>
      <c r="I86" s="31"/>
      <c r="J86" s="31">
        <v>0</v>
      </c>
      <c r="K86" s="6" t="str">
        <f>IFERROR(VLOOKUP($B86,'لیست پرسنل'!$B$2:$K$21,4,0)*F86,"")</f>
        <v/>
      </c>
      <c r="L86" s="6" t="str">
        <f>IFERROR(IF(VLOOKUP($B86,'لیست پرسنل'!$B$2:$K$21,7,0)="بله",F86*تنظیمات!$C$6,0),"")</f>
        <v/>
      </c>
      <c r="M86" s="6" t="str">
        <f>IFERROR(IF(VLOOKUP($B86,'لیست پرسنل'!$B$2:$K$101,8,0)="بله",IF($F86=$AU$1,تنظیمات!$D$3,تنظیمات!$D$3*$F86/$AU$1),0),"")</f>
        <v/>
      </c>
      <c r="N86" s="6" t="str">
        <f>IFERROR(IF(VLOOKUP($B86,'لیست پرسنل'!$B$2:$K$101,9,0)="بله",IF($F86=$AU$1,تنظیمات!$D$4,تنظیمات!$D$4*$F86/$AU$1),0),"")</f>
        <v/>
      </c>
      <c r="O86" s="6" t="str">
        <f ca="1">IFERROR(IF(F86=$AU$1,IF(VLOOKUP($B86,'لیست پرسنل'!$B$2:$K$101,10,0)="بله",تنظیمات!$C$2*3*E86,0),IF(VLOOKUP($B86,'لیست پرسنل'!$B$2:$K$101,8,0)="بله",تنظیمات!$C$2*3*E86,0)*F86/$AU$1),"")</f>
        <v/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1.4*G86,"")</f>
        <v/>
      </c>
      <c r="AA86" s="6" t="str">
        <f ca="1">IFERROR(ROUND(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)*H86/100),0),"")</f>
        <v/>
      </c>
      <c r="AB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/F86)*I86*40/100,"")</f>
        <v/>
      </c>
      <c r="AC86" s="6" t="str">
        <f ca="1">IFERROR((((K86*تنظیمات!$K$7)+(L86*تنظیمات!$L$7)+(M86*تنظیمات!$M$7)+(N86*تنظیمات!$N$7)+(O86*تنظیمات!$O$7)+(P86*تنظیمات!$P$7)+(Q86*تنظیمات!$Q$7)+(R86*تنظیمات!$R$7)+(S86*تنظیمات!$S$7)+(T86*تنظیمات!$T$7)+(U86*تنظیمات!$U$7)+(V86*تنظیمات!$V$7)+(W86*تنظیمات!$W$7)+(X86*تنظیمات!$X$7)+(Y86*تنظیمات!$Y$7))*30/F86)/220*J86*35/100,"")</f>
        <v/>
      </c>
      <c r="AD86" s="6"/>
      <c r="AE86" s="6" t="str">
        <f ca="1">IFERROR((K86*تنظیمات!$K$3)+(L86*تنظیمات!$L$3)+(M86*تنظیمات!$M$3)+(N86*تنظیمات!$N$3)+(O86*تنظیمات!$O$3)+(P86*تنظیمات!$P$3)+(Q86*تنظیمات!$Q$3)+(R86*تنظیمات!$R$3)+(S86*تنظیمات!$S$3)+(T86*تنظیمات!$T$3)+(U86*تنظیمات!$U$3)+(V86*تنظیمات!$V$3)+(W86*تنظیمات!$W$3)+(X86*تنظیمات!$X$3)+(Y86*تنظیمات!$Y$3)+(Z86*تنظیمات!$Z$3)+(AA86*تنظیمات!$AA$3)+(AB86*تنظیمات!$AB$3)+(AC86*تنظیمات!$AC$3),"")</f>
        <v/>
      </c>
      <c r="AF86" s="6" t="str">
        <f ca="1">IFERROR(ROUND(AE86*تنظیمات!$C$7/100,0),"")</f>
        <v/>
      </c>
      <c r="AG86" s="41" t="str">
        <f ca="1">IFERROR(ROUND(AE86*تنظیمات!$C$8/100,0),"")</f>
        <v/>
      </c>
      <c r="AH86" s="40" t="str">
        <f ca="1">IFERROR((K86*تنظیمات!$K$5)+(L86*تنظیمات!$L$5)+(M86*تنظیمات!$M$5)+(N86*تنظیمات!$N$5)+(O86*تنظیمات!$O$5)+(P86*تنظیمات!$P$5)+(Q86*تنظیمات!$Q$5)+(R86*تنظیمات!$R$5)+(S86*تنظیمات!$S$5)+(T86*تنظیمات!$T$5)+(U86*تنظیمات!$U$5)+(V86*تنظیمات!$V$5)+(W86*تنظیمات!$W$5)+(X86*تنظیمات!$X$5)+(Y86*تنظیمات!$Y$5)+(Z86*تنظیمات!$Z$5)+(AA86*تنظیمات!$AA$5)+(AB86*تنظیمات!$AB$5)+(AC86*تنظیمات!$AC$5)-(AG86*تنظیمات!$D$9),"")</f>
        <v/>
      </c>
      <c r="AI86" s="40" t="str">
        <f ca="1">IFERROR(IF(AH86&lt;'جدول مالیات'!$F$6,0,
IF(AH86&gt;'جدول مالیات'!$C$10,'جدول مالیات'!$I$9+((AH86-'جدول مالیات'!$C$10)*'جدول مالیات'!$J$10/100),
IF(AH86&gt;'جدول مالیات'!$C$9,'جدول مالیات'!$I$8+((AH86-'جدول مالیات'!$C$9)*'جدول مالیات'!$J$9/100),
IF(AH86&gt;'جدول مالیات'!$C$8,'جدول مالیات'!$I$7+((AH86-'جدول مالیات'!$C$8)*'جدول مالیات'!$J$8/100),
IF(AH86&gt;'جدول مالیات'!$C$7,'جدول مالیات'!$I$6+((AH86-'جدول مالیات'!$C$7)*'جدول مالیات'!$J$7/100),
))))),"")</f>
        <v/>
      </c>
      <c r="AJ86" s="40">
        <f t="shared" ca="1" si="5"/>
        <v>0</v>
      </c>
      <c r="AK86" s="86" t="str">
        <f ca="1">IFERROR(AH86+بهمن!AK86,"")</f>
        <v/>
      </c>
      <c r="AL86" s="86" t="str">
        <f ca="1">IFERROR(IF(AK86&lt;'جدول مالیات'!$F$6*$AT$1,0,
IF(AK86&gt;'جدول مالیات'!$C$10*$AT$1,('جدول مالیات'!$I$9*$AT$1)+((AK86-('جدول مالیات'!$C$10*$AT$1))*'جدول مالیات'!$J$10/100),
IF(AK86&gt;'جدول مالیات'!$C$9*$AT$1,('جدول مالیات'!$I$8*$AT$1)+((AK86-('جدول مالیات'!$C$9*$AT$1))*'جدول مالیات'!$J$9/100),
IF(AK86&gt;'جدول مالیات'!$C$8*$AT$1,('جدول مالیات'!$I$7*$AT$1)+((AK86-('جدول مالیات'!$C$8*$AT$1))*'جدول مالیات'!$J$8/100),
IF(AK86&gt;'جدول مالیات'!$C$7*$AT$1,('جدول مالیات'!$I$6*$AT$1)+((AK86-('جدول مالیات'!$C$7*$AT$1))*'جدول مالیات'!$J$7/100),
))))),"")</f>
        <v/>
      </c>
      <c r="AM86" s="86" t="str">
        <f ca="1">بهمن!AL86</f>
        <v/>
      </c>
      <c r="AN86" s="41">
        <f ca="1">IFERROR(IF(تنظیمات!$C$11="سالانه",AJ86,AI86),"")</f>
        <v>0</v>
      </c>
      <c r="AO86" s="31"/>
      <c r="AP86" s="41" t="str">
        <f t="shared" ca="1" si="6"/>
        <v/>
      </c>
      <c r="AQ86" s="42" t="str">
        <f t="shared" ca="1" si="7"/>
        <v/>
      </c>
      <c r="AR86" s="87" t="str">
        <f t="shared" ca="1" si="8"/>
        <v>اسفند</v>
      </c>
      <c r="AS86" s="78"/>
      <c r="AT86" s="78"/>
      <c r="AU86" s="78"/>
    </row>
    <row r="87" spans="1:47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30" t="str">
        <f>IFERROR(VLOOKUP($B87,'لیست پرسنل'!$B$2:$K$101,5,0),"")</f>
        <v/>
      </c>
      <c r="F87" s="30"/>
      <c r="G87" s="30"/>
      <c r="H87" s="31">
        <v>0</v>
      </c>
      <c r="I87" s="31"/>
      <c r="J87" s="31">
        <v>0</v>
      </c>
      <c r="K87" s="6" t="str">
        <f>IFERROR(VLOOKUP($B87,'لیست پرسنل'!$B$2:$K$21,4,0)*F87,"")</f>
        <v/>
      </c>
      <c r="L87" s="6" t="str">
        <f>IFERROR(IF(VLOOKUP($B87,'لیست پرسنل'!$B$2:$K$21,7,0)="بله",F87*تنظیمات!$C$6,0),"")</f>
        <v/>
      </c>
      <c r="M87" s="6" t="str">
        <f>IFERROR(IF(VLOOKUP($B87,'لیست پرسنل'!$B$2:$K$101,8,0)="بله",IF($F87=$AU$1,تنظیمات!$D$3,تنظیمات!$D$3*$F87/$AU$1),0),"")</f>
        <v/>
      </c>
      <c r="N87" s="6" t="str">
        <f>IFERROR(IF(VLOOKUP($B87,'لیست پرسنل'!$B$2:$K$101,9,0)="بله",IF($F87=$AU$1,تنظیمات!$D$4,تنظیمات!$D$4*$F87/$AU$1),0),"")</f>
        <v/>
      </c>
      <c r="O87" s="6" t="str">
        <f ca="1">IFERROR(IF(F87=$AU$1,IF(VLOOKUP($B87,'لیست پرسنل'!$B$2:$K$101,10,0)="بله",تنظیمات!$C$2*3*E87,0),IF(VLOOKUP($B87,'لیست پرسنل'!$B$2:$K$101,8,0)="بله",تنظیمات!$C$2*3*E87,0)*F87/$AU$1),"")</f>
        <v/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1.4*G87,"")</f>
        <v/>
      </c>
      <c r="AA87" s="6" t="str">
        <f ca="1">IFERROR(ROUND(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)*H87/100),0),"")</f>
        <v/>
      </c>
      <c r="AB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/F87)*I87*40/100,"")</f>
        <v/>
      </c>
      <c r="AC87" s="6" t="str">
        <f ca="1">IFERROR((((K87*تنظیمات!$K$7)+(L87*تنظیمات!$L$7)+(M87*تنظیمات!$M$7)+(N87*تنظیمات!$N$7)+(O87*تنظیمات!$O$7)+(P87*تنظیمات!$P$7)+(Q87*تنظیمات!$Q$7)+(R87*تنظیمات!$R$7)+(S87*تنظیمات!$S$7)+(T87*تنظیمات!$T$7)+(U87*تنظیمات!$U$7)+(V87*تنظیمات!$V$7)+(W87*تنظیمات!$W$7)+(X87*تنظیمات!$X$7)+(Y87*تنظیمات!$Y$7))*30/F87)/220*J87*35/100,"")</f>
        <v/>
      </c>
      <c r="AD87" s="6"/>
      <c r="AE87" s="6" t="str">
        <f ca="1">IFERROR((K87*تنظیمات!$K$3)+(L87*تنظیمات!$L$3)+(M87*تنظیمات!$M$3)+(N87*تنظیمات!$N$3)+(O87*تنظیمات!$O$3)+(P87*تنظیمات!$P$3)+(Q87*تنظیمات!$Q$3)+(R87*تنظیمات!$R$3)+(S87*تنظیمات!$S$3)+(T87*تنظیمات!$T$3)+(U87*تنظیمات!$U$3)+(V87*تنظیمات!$V$3)+(W87*تنظیمات!$W$3)+(X87*تنظیمات!$X$3)+(Y87*تنظیمات!$Y$3)+(Z87*تنظیمات!$Z$3)+(AA87*تنظیمات!$AA$3)+(AB87*تنظیمات!$AB$3)+(AC87*تنظیمات!$AC$3),"")</f>
        <v/>
      </c>
      <c r="AF87" s="6" t="str">
        <f ca="1">IFERROR(ROUND(AE87*تنظیمات!$C$7/100,0),"")</f>
        <v/>
      </c>
      <c r="AG87" s="41" t="str">
        <f ca="1">IFERROR(ROUND(AE87*تنظیمات!$C$8/100,0),"")</f>
        <v/>
      </c>
      <c r="AH87" s="40" t="str">
        <f ca="1">IFERROR((K87*تنظیمات!$K$5)+(L87*تنظیمات!$L$5)+(M87*تنظیمات!$M$5)+(N87*تنظیمات!$N$5)+(O87*تنظیمات!$O$5)+(P87*تنظیمات!$P$5)+(Q87*تنظیمات!$Q$5)+(R87*تنظیمات!$R$5)+(S87*تنظیمات!$S$5)+(T87*تنظیمات!$T$5)+(U87*تنظیمات!$U$5)+(V87*تنظیمات!$V$5)+(W87*تنظیمات!$W$5)+(X87*تنظیمات!$X$5)+(Y87*تنظیمات!$Y$5)+(Z87*تنظیمات!$Z$5)+(AA87*تنظیمات!$AA$5)+(AB87*تنظیمات!$AB$5)+(AC87*تنظیمات!$AC$5)-(AG87*تنظیمات!$D$9),"")</f>
        <v/>
      </c>
      <c r="AI87" s="40" t="str">
        <f ca="1">IFERROR(IF(AH87&lt;'جدول مالیات'!$F$6,0,
IF(AH87&gt;'جدول مالیات'!$C$10,'جدول مالیات'!$I$9+((AH87-'جدول مالیات'!$C$10)*'جدول مالیات'!$J$10/100),
IF(AH87&gt;'جدول مالیات'!$C$9,'جدول مالیات'!$I$8+((AH87-'جدول مالیات'!$C$9)*'جدول مالیات'!$J$9/100),
IF(AH87&gt;'جدول مالیات'!$C$8,'جدول مالیات'!$I$7+((AH87-'جدول مالیات'!$C$8)*'جدول مالیات'!$J$8/100),
IF(AH87&gt;'جدول مالیات'!$C$7,'جدول مالیات'!$I$6+((AH87-'جدول مالیات'!$C$7)*'جدول مالیات'!$J$7/100),
))))),"")</f>
        <v/>
      </c>
      <c r="AJ87" s="40">
        <f t="shared" ca="1" si="5"/>
        <v>0</v>
      </c>
      <c r="AK87" s="86" t="str">
        <f ca="1">IFERROR(AH87+بهمن!AK87,"")</f>
        <v/>
      </c>
      <c r="AL87" s="86" t="str">
        <f ca="1">IFERROR(IF(AK87&lt;'جدول مالیات'!$F$6*$AT$1,0,
IF(AK87&gt;'جدول مالیات'!$C$10*$AT$1,('جدول مالیات'!$I$9*$AT$1)+((AK87-('جدول مالیات'!$C$10*$AT$1))*'جدول مالیات'!$J$10/100),
IF(AK87&gt;'جدول مالیات'!$C$9*$AT$1,('جدول مالیات'!$I$8*$AT$1)+((AK87-('جدول مالیات'!$C$9*$AT$1))*'جدول مالیات'!$J$9/100),
IF(AK87&gt;'جدول مالیات'!$C$8*$AT$1,('جدول مالیات'!$I$7*$AT$1)+((AK87-('جدول مالیات'!$C$8*$AT$1))*'جدول مالیات'!$J$8/100),
IF(AK87&gt;'جدول مالیات'!$C$7*$AT$1,('جدول مالیات'!$I$6*$AT$1)+((AK87-('جدول مالیات'!$C$7*$AT$1))*'جدول مالیات'!$J$7/100),
))))),"")</f>
        <v/>
      </c>
      <c r="AM87" s="86" t="str">
        <f ca="1">بهمن!AL87</f>
        <v/>
      </c>
      <c r="AN87" s="41">
        <f ca="1">IFERROR(IF(تنظیمات!$C$11="سالانه",AJ87,AI87),"")</f>
        <v>0</v>
      </c>
      <c r="AO87" s="31"/>
      <c r="AP87" s="41" t="str">
        <f t="shared" ca="1" si="6"/>
        <v/>
      </c>
      <c r="AQ87" s="42" t="str">
        <f t="shared" ca="1" si="7"/>
        <v/>
      </c>
      <c r="AR87" s="87" t="str">
        <f t="shared" ca="1" si="8"/>
        <v>اسفند</v>
      </c>
      <c r="AS87" s="78"/>
      <c r="AT87" s="78"/>
      <c r="AU87" s="78"/>
    </row>
    <row r="88" spans="1:47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30" t="str">
        <f>IFERROR(VLOOKUP($B88,'لیست پرسنل'!$B$2:$K$101,5,0),"")</f>
        <v/>
      </c>
      <c r="F88" s="30"/>
      <c r="G88" s="30"/>
      <c r="H88" s="31">
        <v>0</v>
      </c>
      <c r="I88" s="31"/>
      <c r="J88" s="31">
        <v>0</v>
      </c>
      <c r="K88" s="6" t="str">
        <f>IFERROR(VLOOKUP($B88,'لیست پرسنل'!$B$2:$K$21,4,0)*F88,"")</f>
        <v/>
      </c>
      <c r="L88" s="6" t="str">
        <f>IFERROR(IF(VLOOKUP($B88,'لیست پرسنل'!$B$2:$K$21,7,0)="بله",F88*تنظیمات!$C$6,0),"")</f>
        <v/>
      </c>
      <c r="M88" s="6" t="str">
        <f>IFERROR(IF(VLOOKUP($B88,'لیست پرسنل'!$B$2:$K$101,8,0)="بله",IF($F88=$AU$1,تنظیمات!$D$3,تنظیمات!$D$3*$F88/$AU$1),0),"")</f>
        <v/>
      </c>
      <c r="N88" s="6" t="str">
        <f>IFERROR(IF(VLOOKUP($B88,'لیست پرسنل'!$B$2:$K$101,9,0)="بله",IF($F88=$AU$1,تنظیمات!$D$4,تنظیمات!$D$4*$F88/$AU$1),0),"")</f>
        <v/>
      </c>
      <c r="O88" s="6" t="str">
        <f ca="1">IFERROR(IF(F88=$AU$1,IF(VLOOKUP($B88,'لیست پرسنل'!$B$2:$K$101,10,0)="بله",تنظیمات!$C$2*3*E88,0),IF(VLOOKUP($B88,'لیست پرسنل'!$B$2:$K$101,8,0)="بله",تنظیمات!$C$2*3*E88,0)*F88/$AU$1),"")</f>
        <v/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1.4*G88,"")</f>
        <v/>
      </c>
      <c r="AA88" s="6" t="str">
        <f ca="1">IFERROR(ROUND(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)*H88/100),0),"")</f>
        <v/>
      </c>
      <c r="AB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/F88)*I88*40/100,"")</f>
        <v/>
      </c>
      <c r="AC88" s="6" t="str">
        <f ca="1">IFERROR((((K88*تنظیمات!$K$7)+(L88*تنظیمات!$L$7)+(M88*تنظیمات!$M$7)+(N88*تنظیمات!$N$7)+(O88*تنظیمات!$O$7)+(P88*تنظیمات!$P$7)+(Q88*تنظیمات!$Q$7)+(R88*تنظیمات!$R$7)+(S88*تنظیمات!$S$7)+(T88*تنظیمات!$T$7)+(U88*تنظیمات!$U$7)+(V88*تنظیمات!$V$7)+(W88*تنظیمات!$W$7)+(X88*تنظیمات!$X$7)+(Y88*تنظیمات!$Y$7))*30/F88)/220*J88*35/100,"")</f>
        <v/>
      </c>
      <c r="AD88" s="6"/>
      <c r="AE88" s="6" t="str">
        <f ca="1">IFERROR((K88*تنظیمات!$K$3)+(L88*تنظیمات!$L$3)+(M88*تنظیمات!$M$3)+(N88*تنظیمات!$N$3)+(O88*تنظیمات!$O$3)+(P88*تنظیمات!$P$3)+(Q88*تنظیمات!$Q$3)+(R88*تنظیمات!$R$3)+(S88*تنظیمات!$S$3)+(T88*تنظیمات!$T$3)+(U88*تنظیمات!$U$3)+(V88*تنظیمات!$V$3)+(W88*تنظیمات!$W$3)+(X88*تنظیمات!$X$3)+(Y88*تنظیمات!$Y$3)+(Z88*تنظیمات!$Z$3)+(AA88*تنظیمات!$AA$3)+(AB88*تنظیمات!$AB$3)+(AC88*تنظیمات!$AC$3),"")</f>
        <v/>
      </c>
      <c r="AF88" s="6" t="str">
        <f ca="1">IFERROR(ROUND(AE88*تنظیمات!$C$7/100,0),"")</f>
        <v/>
      </c>
      <c r="AG88" s="41" t="str">
        <f ca="1">IFERROR(ROUND(AE88*تنظیمات!$C$8/100,0),"")</f>
        <v/>
      </c>
      <c r="AH88" s="40" t="str">
        <f ca="1">IFERROR((K88*تنظیمات!$K$5)+(L88*تنظیمات!$L$5)+(M88*تنظیمات!$M$5)+(N88*تنظیمات!$N$5)+(O88*تنظیمات!$O$5)+(P88*تنظیمات!$P$5)+(Q88*تنظیمات!$Q$5)+(R88*تنظیمات!$R$5)+(S88*تنظیمات!$S$5)+(T88*تنظیمات!$T$5)+(U88*تنظیمات!$U$5)+(V88*تنظیمات!$V$5)+(W88*تنظیمات!$W$5)+(X88*تنظیمات!$X$5)+(Y88*تنظیمات!$Y$5)+(Z88*تنظیمات!$Z$5)+(AA88*تنظیمات!$AA$5)+(AB88*تنظیمات!$AB$5)+(AC88*تنظیمات!$AC$5)-(AG88*تنظیمات!$D$9),"")</f>
        <v/>
      </c>
      <c r="AI88" s="40" t="str">
        <f ca="1">IFERROR(IF(AH88&lt;'جدول مالیات'!$F$6,0,
IF(AH88&gt;'جدول مالیات'!$C$10,'جدول مالیات'!$I$9+((AH88-'جدول مالیات'!$C$10)*'جدول مالیات'!$J$10/100),
IF(AH88&gt;'جدول مالیات'!$C$9,'جدول مالیات'!$I$8+((AH88-'جدول مالیات'!$C$9)*'جدول مالیات'!$J$9/100),
IF(AH88&gt;'جدول مالیات'!$C$8,'جدول مالیات'!$I$7+((AH88-'جدول مالیات'!$C$8)*'جدول مالیات'!$J$8/100),
IF(AH88&gt;'جدول مالیات'!$C$7,'جدول مالیات'!$I$6+((AH88-'جدول مالیات'!$C$7)*'جدول مالیات'!$J$7/100),
))))),"")</f>
        <v/>
      </c>
      <c r="AJ88" s="40">
        <f t="shared" ca="1" si="5"/>
        <v>0</v>
      </c>
      <c r="AK88" s="86" t="str">
        <f ca="1">IFERROR(AH88+بهمن!AK88,"")</f>
        <v/>
      </c>
      <c r="AL88" s="86" t="str">
        <f ca="1">IFERROR(IF(AK88&lt;'جدول مالیات'!$F$6*$AT$1,0,
IF(AK88&gt;'جدول مالیات'!$C$10*$AT$1,('جدول مالیات'!$I$9*$AT$1)+((AK88-('جدول مالیات'!$C$10*$AT$1))*'جدول مالیات'!$J$10/100),
IF(AK88&gt;'جدول مالیات'!$C$9*$AT$1,('جدول مالیات'!$I$8*$AT$1)+((AK88-('جدول مالیات'!$C$9*$AT$1))*'جدول مالیات'!$J$9/100),
IF(AK88&gt;'جدول مالیات'!$C$8*$AT$1,('جدول مالیات'!$I$7*$AT$1)+((AK88-('جدول مالیات'!$C$8*$AT$1))*'جدول مالیات'!$J$8/100),
IF(AK88&gt;'جدول مالیات'!$C$7*$AT$1,('جدول مالیات'!$I$6*$AT$1)+((AK88-('جدول مالیات'!$C$7*$AT$1))*'جدول مالیات'!$J$7/100),
))))),"")</f>
        <v/>
      </c>
      <c r="AM88" s="86" t="str">
        <f ca="1">بهمن!AL88</f>
        <v/>
      </c>
      <c r="AN88" s="41">
        <f ca="1">IFERROR(IF(تنظیمات!$C$11="سالانه",AJ88,AI88),"")</f>
        <v>0</v>
      </c>
      <c r="AO88" s="31"/>
      <c r="AP88" s="41" t="str">
        <f t="shared" ca="1" si="6"/>
        <v/>
      </c>
      <c r="AQ88" s="42" t="str">
        <f t="shared" ca="1" si="7"/>
        <v/>
      </c>
      <c r="AR88" s="87" t="str">
        <f t="shared" ca="1" si="8"/>
        <v>اسفند</v>
      </c>
      <c r="AS88" s="78"/>
      <c r="AT88" s="78"/>
      <c r="AU88" s="78"/>
    </row>
    <row r="89" spans="1:47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30" t="str">
        <f>IFERROR(VLOOKUP($B89,'لیست پرسنل'!$B$2:$K$101,5,0),"")</f>
        <v/>
      </c>
      <c r="F89" s="30"/>
      <c r="G89" s="30"/>
      <c r="H89" s="31">
        <v>0</v>
      </c>
      <c r="I89" s="31"/>
      <c r="J89" s="31">
        <v>0</v>
      </c>
      <c r="K89" s="6" t="str">
        <f>IFERROR(VLOOKUP($B89,'لیست پرسنل'!$B$2:$K$21,4,0)*F89,"")</f>
        <v/>
      </c>
      <c r="L89" s="6" t="str">
        <f>IFERROR(IF(VLOOKUP($B89,'لیست پرسنل'!$B$2:$K$21,7,0)="بله",F89*تنظیمات!$C$6,0),"")</f>
        <v/>
      </c>
      <c r="M89" s="6" t="str">
        <f>IFERROR(IF(VLOOKUP($B89,'لیست پرسنل'!$B$2:$K$101,8,0)="بله",IF($F89=$AU$1,تنظیمات!$D$3,تنظیمات!$D$3*$F89/$AU$1),0),"")</f>
        <v/>
      </c>
      <c r="N89" s="6" t="str">
        <f>IFERROR(IF(VLOOKUP($B89,'لیست پرسنل'!$B$2:$K$101,9,0)="بله",IF($F89=$AU$1,تنظیمات!$D$4,تنظیمات!$D$4*$F89/$AU$1),0),"")</f>
        <v/>
      </c>
      <c r="O89" s="6" t="str">
        <f ca="1">IFERROR(IF(F89=$AU$1,IF(VLOOKUP($B89,'لیست پرسنل'!$B$2:$K$101,10,0)="بله",تنظیمات!$C$2*3*E89,0),IF(VLOOKUP($B89,'لیست پرسنل'!$B$2:$K$101,8,0)="بله",تنظیمات!$C$2*3*E89,0)*F89/$AU$1),"")</f>
        <v/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1.4*G89,"")</f>
        <v/>
      </c>
      <c r="AA89" s="6" t="str">
        <f ca="1">IFERROR(ROUND(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)*H89/100),0),"")</f>
        <v/>
      </c>
      <c r="AB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/F89)*I89*40/100,"")</f>
        <v/>
      </c>
      <c r="AC89" s="6" t="str">
        <f ca="1">IFERROR((((K89*تنظیمات!$K$7)+(L89*تنظیمات!$L$7)+(M89*تنظیمات!$M$7)+(N89*تنظیمات!$N$7)+(O89*تنظیمات!$O$7)+(P89*تنظیمات!$P$7)+(Q89*تنظیمات!$Q$7)+(R89*تنظیمات!$R$7)+(S89*تنظیمات!$S$7)+(T89*تنظیمات!$T$7)+(U89*تنظیمات!$U$7)+(V89*تنظیمات!$V$7)+(W89*تنظیمات!$W$7)+(X89*تنظیمات!$X$7)+(Y89*تنظیمات!$Y$7))*30/F89)/220*J89*35/100,"")</f>
        <v/>
      </c>
      <c r="AD89" s="6"/>
      <c r="AE89" s="6" t="str">
        <f ca="1">IFERROR((K89*تنظیمات!$K$3)+(L89*تنظیمات!$L$3)+(M89*تنظیمات!$M$3)+(N89*تنظیمات!$N$3)+(O89*تنظیمات!$O$3)+(P89*تنظیمات!$P$3)+(Q89*تنظیمات!$Q$3)+(R89*تنظیمات!$R$3)+(S89*تنظیمات!$S$3)+(T89*تنظیمات!$T$3)+(U89*تنظیمات!$U$3)+(V89*تنظیمات!$V$3)+(W89*تنظیمات!$W$3)+(X89*تنظیمات!$X$3)+(Y89*تنظیمات!$Y$3)+(Z89*تنظیمات!$Z$3)+(AA89*تنظیمات!$AA$3)+(AB89*تنظیمات!$AB$3)+(AC89*تنظیمات!$AC$3),"")</f>
        <v/>
      </c>
      <c r="AF89" s="6" t="str">
        <f ca="1">IFERROR(ROUND(AE89*تنظیمات!$C$7/100,0),"")</f>
        <v/>
      </c>
      <c r="AG89" s="41" t="str">
        <f ca="1">IFERROR(ROUND(AE89*تنظیمات!$C$8/100,0),"")</f>
        <v/>
      </c>
      <c r="AH89" s="40" t="str">
        <f ca="1">IFERROR((K89*تنظیمات!$K$5)+(L89*تنظیمات!$L$5)+(M89*تنظیمات!$M$5)+(N89*تنظیمات!$N$5)+(O89*تنظیمات!$O$5)+(P89*تنظیمات!$P$5)+(Q89*تنظیمات!$Q$5)+(R89*تنظیمات!$R$5)+(S89*تنظیمات!$S$5)+(T89*تنظیمات!$T$5)+(U89*تنظیمات!$U$5)+(V89*تنظیمات!$V$5)+(W89*تنظیمات!$W$5)+(X89*تنظیمات!$X$5)+(Y89*تنظیمات!$Y$5)+(Z89*تنظیمات!$Z$5)+(AA89*تنظیمات!$AA$5)+(AB89*تنظیمات!$AB$5)+(AC89*تنظیمات!$AC$5)-(AG89*تنظیمات!$D$9),"")</f>
        <v/>
      </c>
      <c r="AI89" s="40" t="str">
        <f ca="1">IFERROR(IF(AH89&lt;'جدول مالیات'!$F$6,0,
IF(AH89&gt;'جدول مالیات'!$C$10,'جدول مالیات'!$I$9+((AH89-'جدول مالیات'!$C$10)*'جدول مالیات'!$J$10/100),
IF(AH89&gt;'جدول مالیات'!$C$9,'جدول مالیات'!$I$8+((AH89-'جدول مالیات'!$C$9)*'جدول مالیات'!$J$9/100),
IF(AH89&gt;'جدول مالیات'!$C$8,'جدول مالیات'!$I$7+((AH89-'جدول مالیات'!$C$8)*'جدول مالیات'!$J$8/100),
IF(AH89&gt;'جدول مالیات'!$C$7,'جدول مالیات'!$I$6+((AH89-'جدول مالیات'!$C$7)*'جدول مالیات'!$J$7/100),
))))),"")</f>
        <v/>
      </c>
      <c r="AJ89" s="40">
        <f t="shared" ca="1" si="5"/>
        <v>0</v>
      </c>
      <c r="AK89" s="86" t="str">
        <f ca="1">IFERROR(AH89+بهمن!AK89,"")</f>
        <v/>
      </c>
      <c r="AL89" s="86" t="str">
        <f ca="1">IFERROR(IF(AK89&lt;'جدول مالیات'!$F$6*$AT$1,0,
IF(AK89&gt;'جدول مالیات'!$C$10*$AT$1,('جدول مالیات'!$I$9*$AT$1)+((AK89-('جدول مالیات'!$C$10*$AT$1))*'جدول مالیات'!$J$10/100),
IF(AK89&gt;'جدول مالیات'!$C$9*$AT$1,('جدول مالیات'!$I$8*$AT$1)+((AK89-('جدول مالیات'!$C$9*$AT$1))*'جدول مالیات'!$J$9/100),
IF(AK89&gt;'جدول مالیات'!$C$8*$AT$1,('جدول مالیات'!$I$7*$AT$1)+((AK89-('جدول مالیات'!$C$8*$AT$1))*'جدول مالیات'!$J$8/100),
IF(AK89&gt;'جدول مالیات'!$C$7*$AT$1,('جدول مالیات'!$I$6*$AT$1)+((AK89-('جدول مالیات'!$C$7*$AT$1))*'جدول مالیات'!$J$7/100),
))))),"")</f>
        <v/>
      </c>
      <c r="AM89" s="86" t="str">
        <f ca="1">بهمن!AL89</f>
        <v/>
      </c>
      <c r="AN89" s="41">
        <f ca="1">IFERROR(IF(تنظیمات!$C$11="سالانه",AJ89,AI89),"")</f>
        <v>0</v>
      </c>
      <c r="AO89" s="31"/>
      <c r="AP89" s="41" t="str">
        <f t="shared" ca="1" si="6"/>
        <v/>
      </c>
      <c r="AQ89" s="42" t="str">
        <f t="shared" ca="1" si="7"/>
        <v/>
      </c>
      <c r="AR89" s="87" t="str">
        <f t="shared" ca="1" si="8"/>
        <v>اسفند</v>
      </c>
      <c r="AS89" s="78"/>
      <c r="AT89" s="78"/>
      <c r="AU89" s="78"/>
    </row>
    <row r="90" spans="1:47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30" t="str">
        <f>IFERROR(VLOOKUP($B90,'لیست پرسنل'!$B$2:$K$101,5,0),"")</f>
        <v/>
      </c>
      <c r="F90" s="30"/>
      <c r="G90" s="30"/>
      <c r="H90" s="31">
        <v>0</v>
      </c>
      <c r="I90" s="31"/>
      <c r="J90" s="31">
        <v>0</v>
      </c>
      <c r="K90" s="6" t="str">
        <f>IFERROR(VLOOKUP($B90,'لیست پرسنل'!$B$2:$K$21,4,0)*F90,"")</f>
        <v/>
      </c>
      <c r="L90" s="6" t="str">
        <f>IFERROR(IF(VLOOKUP($B90,'لیست پرسنل'!$B$2:$K$21,7,0)="بله",F90*تنظیمات!$C$6,0),"")</f>
        <v/>
      </c>
      <c r="M90" s="6" t="str">
        <f>IFERROR(IF(VLOOKUP($B90,'لیست پرسنل'!$B$2:$K$101,8,0)="بله",IF($F90=$AU$1,تنظیمات!$D$3,تنظیمات!$D$3*$F90/$AU$1),0),"")</f>
        <v/>
      </c>
      <c r="N90" s="6" t="str">
        <f>IFERROR(IF(VLOOKUP($B90,'لیست پرسنل'!$B$2:$K$101,9,0)="بله",IF($F90=$AU$1,تنظیمات!$D$4,تنظیمات!$D$4*$F90/$AU$1),0),"")</f>
        <v/>
      </c>
      <c r="O90" s="6" t="str">
        <f ca="1">IFERROR(IF(F90=$AU$1,IF(VLOOKUP($B90,'لیست پرسنل'!$B$2:$K$101,10,0)="بله",تنظیمات!$C$2*3*E90,0),IF(VLOOKUP($B90,'لیست پرسنل'!$B$2:$K$101,8,0)="بله",تنظیمات!$C$2*3*E90,0)*F90/$AU$1),"")</f>
        <v/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1.4*G90,"")</f>
        <v/>
      </c>
      <c r="AA90" s="6" t="str">
        <f ca="1">IFERROR(ROUND(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)*H90/100),0),"")</f>
        <v/>
      </c>
      <c r="AB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/F90)*I90*40/100,"")</f>
        <v/>
      </c>
      <c r="AC90" s="6" t="str">
        <f ca="1">IFERROR((((K90*تنظیمات!$K$7)+(L90*تنظیمات!$L$7)+(M90*تنظیمات!$M$7)+(N90*تنظیمات!$N$7)+(O90*تنظیمات!$O$7)+(P90*تنظیمات!$P$7)+(Q90*تنظیمات!$Q$7)+(R90*تنظیمات!$R$7)+(S90*تنظیمات!$S$7)+(T90*تنظیمات!$T$7)+(U90*تنظیمات!$U$7)+(V90*تنظیمات!$V$7)+(W90*تنظیمات!$W$7)+(X90*تنظیمات!$X$7)+(Y90*تنظیمات!$Y$7))*30/F90)/220*J90*35/100,"")</f>
        <v/>
      </c>
      <c r="AD90" s="6"/>
      <c r="AE90" s="6" t="str">
        <f ca="1">IFERROR((K90*تنظیمات!$K$3)+(L90*تنظیمات!$L$3)+(M90*تنظیمات!$M$3)+(N90*تنظیمات!$N$3)+(O90*تنظیمات!$O$3)+(P90*تنظیمات!$P$3)+(Q90*تنظیمات!$Q$3)+(R90*تنظیمات!$R$3)+(S90*تنظیمات!$S$3)+(T90*تنظیمات!$T$3)+(U90*تنظیمات!$U$3)+(V90*تنظیمات!$V$3)+(W90*تنظیمات!$W$3)+(X90*تنظیمات!$X$3)+(Y90*تنظیمات!$Y$3)+(Z90*تنظیمات!$Z$3)+(AA90*تنظیمات!$AA$3)+(AB90*تنظیمات!$AB$3)+(AC90*تنظیمات!$AC$3),"")</f>
        <v/>
      </c>
      <c r="AF90" s="6" t="str">
        <f ca="1">IFERROR(ROUND(AE90*تنظیمات!$C$7/100,0),"")</f>
        <v/>
      </c>
      <c r="AG90" s="41" t="str">
        <f ca="1">IFERROR(ROUND(AE90*تنظیمات!$C$8/100,0),"")</f>
        <v/>
      </c>
      <c r="AH90" s="40" t="str">
        <f ca="1">IFERROR((K90*تنظیمات!$K$5)+(L90*تنظیمات!$L$5)+(M90*تنظیمات!$M$5)+(N90*تنظیمات!$N$5)+(O90*تنظیمات!$O$5)+(P90*تنظیمات!$P$5)+(Q90*تنظیمات!$Q$5)+(R90*تنظیمات!$R$5)+(S90*تنظیمات!$S$5)+(T90*تنظیمات!$T$5)+(U90*تنظیمات!$U$5)+(V90*تنظیمات!$V$5)+(W90*تنظیمات!$W$5)+(X90*تنظیمات!$X$5)+(Y90*تنظیمات!$Y$5)+(Z90*تنظیمات!$Z$5)+(AA90*تنظیمات!$AA$5)+(AB90*تنظیمات!$AB$5)+(AC90*تنظیمات!$AC$5)-(AG90*تنظیمات!$D$9),"")</f>
        <v/>
      </c>
      <c r="AI90" s="40" t="str">
        <f ca="1">IFERROR(IF(AH90&lt;'جدول مالیات'!$F$6,0,
IF(AH90&gt;'جدول مالیات'!$C$10,'جدول مالیات'!$I$9+((AH90-'جدول مالیات'!$C$10)*'جدول مالیات'!$J$10/100),
IF(AH90&gt;'جدول مالیات'!$C$9,'جدول مالیات'!$I$8+((AH90-'جدول مالیات'!$C$9)*'جدول مالیات'!$J$9/100),
IF(AH90&gt;'جدول مالیات'!$C$8,'جدول مالیات'!$I$7+((AH90-'جدول مالیات'!$C$8)*'جدول مالیات'!$J$8/100),
IF(AH90&gt;'جدول مالیات'!$C$7,'جدول مالیات'!$I$6+((AH90-'جدول مالیات'!$C$7)*'جدول مالیات'!$J$7/100),
))))),"")</f>
        <v/>
      </c>
      <c r="AJ90" s="40">
        <f t="shared" ca="1" si="5"/>
        <v>0</v>
      </c>
      <c r="AK90" s="86" t="str">
        <f ca="1">IFERROR(AH90+بهمن!AK90,"")</f>
        <v/>
      </c>
      <c r="AL90" s="86" t="str">
        <f ca="1">IFERROR(IF(AK90&lt;'جدول مالیات'!$F$6*$AT$1,0,
IF(AK90&gt;'جدول مالیات'!$C$10*$AT$1,('جدول مالیات'!$I$9*$AT$1)+((AK90-('جدول مالیات'!$C$10*$AT$1))*'جدول مالیات'!$J$10/100),
IF(AK90&gt;'جدول مالیات'!$C$9*$AT$1,('جدول مالیات'!$I$8*$AT$1)+((AK90-('جدول مالیات'!$C$9*$AT$1))*'جدول مالیات'!$J$9/100),
IF(AK90&gt;'جدول مالیات'!$C$8*$AT$1,('جدول مالیات'!$I$7*$AT$1)+((AK90-('جدول مالیات'!$C$8*$AT$1))*'جدول مالیات'!$J$8/100),
IF(AK90&gt;'جدول مالیات'!$C$7*$AT$1,('جدول مالیات'!$I$6*$AT$1)+((AK90-('جدول مالیات'!$C$7*$AT$1))*'جدول مالیات'!$J$7/100),
))))),"")</f>
        <v/>
      </c>
      <c r="AM90" s="86" t="str">
        <f ca="1">بهمن!AL90</f>
        <v/>
      </c>
      <c r="AN90" s="41">
        <f ca="1">IFERROR(IF(تنظیمات!$C$11="سالانه",AJ90,AI90),"")</f>
        <v>0</v>
      </c>
      <c r="AO90" s="31"/>
      <c r="AP90" s="41" t="str">
        <f t="shared" ca="1" si="6"/>
        <v/>
      </c>
      <c r="AQ90" s="42" t="str">
        <f t="shared" ca="1" si="7"/>
        <v/>
      </c>
      <c r="AR90" s="87" t="str">
        <f t="shared" ca="1" si="8"/>
        <v>اسفند</v>
      </c>
      <c r="AS90" s="78"/>
      <c r="AT90" s="78"/>
      <c r="AU90" s="78"/>
    </row>
    <row r="91" spans="1:47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30" t="str">
        <f>IFERROR(VLOOKUP($B91,'لیست پرسنل'!$B$2:$K$101,5,0),"")</f>
        <v/>
      </c>
      <c r="F91" s="30"/>
      <c r="G91" s="30"/>
      <c r="H91" s="31">
        <v>0</v>
      </c>
      <c r="I91" s="31"/>
      <c r="J91" s="31">
        <v>0</v>
      </c>
      <c r="K91" s="6" t="str">
        <f>IFERROR(VLOOKUP($B91,'لیست پرسنل'!$B$2:$K$21,4,0)*F91,"")</f>
        <v/>
      </c>
      <c r="L91" s="6" t="str">
        <f>IFERROR(IF(VLOOKUP($B91,'لیست پرسنل'!$B$2:$K$21,7,0)="بله",F91*تنظیمات!$C$6,0),"")</f>
        <v/>
      </c>
      <c r="M91" s="6" t="str">
        <f>IFERROR(IF(VLOOKUP($B91,'لیست پرسنل'!$B$2:$K$101,8,0)="بله",IF($F91=$AU$1,تنظیمات!$D$3,تنظیمات!$D$3*$F91/$AU$1),0),"")</f>
        <v/>
      </c>
      <c r="N91" s="6" t="str">
        <f>IFERROR(IF(VLOOKUP($B91,'لیست پرسنل'!$B$2:$K$101,9,0)="بله",IF($F91=$AU$1,تنظیمات!$D$4,تنظیمات!$D$4*$F91/$AU$1),0),"")</f>
        <v/>
      </c>
      <c r="O91" s="6" t="str">
        <f ca="1">IFERROR(IF(F91=$AU$1,IF(VLOOKUP($B91,'لیست پرسنل'!$B$2:$K$101,10,0)="بله",تنظیمات!$C$2*3*E91,0),IF(VLOOKUP($B91,'لیست پرسنل'!$B$2:$K$101,8,0)="بله",تنظیمات!$C$2*3*E91,0)*F91/$AU$1),"")</f>
        <v/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1.4*G91,"")</f>
        <v/>
      </c>
      <c r="AA91" s="6" t="str">
        <f ca="1">IFERROR(ROUND(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)*H91/100),0),"")</f>
        <v/>
      </c>
      <c r="AB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/F91)*I91*40/100,"")</f>
        <v/>
      </c>
      <c r="AC91" s="6" t="str">
        <f ca="1">IFERROR((((K91*تنظیمات!$K$7)+(L91*تنظیمات!$L$7)+(M91*تنظیمات!$M$7)+(N91*تنظیمات!$N$7)+(O91*تنظیمات!$O$7)+(P91*تنظیمات!$P$7)+(Q91*تنظیمات!$Q$7)+(R91*تنظیمات!$R$7)+(S91*تنظیمات!$S$7)+(T91*تنظیمات!$T$7)+(U91*تنظیمات!$U$7)+(V91*تنظیمات!$V$7)+(W91*تنظیمات!$W$7)+(X91*تنظیمات!$X$7)+(Y91*تنظیمات!$Y$7))*30/F91)/220*J91*35/100,"")</f>
        <v/>
      </c>
      <c r="AD91" s="6"/>
      <c r="AE91" s="6" t="str">
        <f ca="1">IFERROR((K91*تنظیمات!$K$3)+(L91*تنظیمات!$L$3)+(M91*تنظیمات!$M$3)+(N91*تنظیمات!$N$3)+(O91*تنظیمات!$O$3)+(P91*تنظیمات!$P$3)+(Q91*تنظیمات!$Q$3)+(R91*تنظیمات!$R$3)+(S91*تنظیمات!$S$3)+(T91*تنظیمات!$T$3)+(U91*تنظیمات!$U$3)+(V91*تنظیمات!$V$3)+(W91*تنظیمات!$W$3)+(X91*تنظیمات!$X$3)+(Y91*تنظیمات!$Y$3)+(Z91*تنظیمات!$Z$3)+(AA91*تنظیمات!$AA$3)+(AB91*تنظیمات!$AB$3)+(AC91*تنظیمات!$AC$3),"")</f>
        <v/>
      </c>
      <c r="AF91" s="6" t="str">
        <f ca="1">IFERROR(ROUND(AE91*تنظیمات!$C$7/100,0),"")</f>
        <v/>
      </c>
      <c r="AG91" s="41" t="str">
        <f ca="1">IFERROR(ROUND(AE91*تنظیمات!$C$8/100,0),"")</f>
        <v/>
      </c>
      <c r="AH91" s="40" t="str">
        <f ca="1">IFERROR((K91*تنظیمات!$K$5)+(L91*تنظیمات!$L$5)+(M91*تنظیمات!$M$5)+(N91*تنظیمات!$N$5)+(O91*تنظیمات!$O$5)+(P91*تنظیمات!$P$5)+(Q91*تنظیمات!$Q$5)+(R91*تنظیمات!$R$5)+(S91*تنظیمات!$S$5)+(T91*تنظیمات!$T$5)+(U91*تنظیمات!$U$5)+(V91*تنظیمات!$V$5)+(W91*تنظیمات!$W$5)+(X91*تنظیمات!$X$5)+(Y91*تنظیمات!$Y$5)+(Z91*تنظیمات!$Z$5)+(AA91*تنظیمات!$AA$5)+(AB91*تنظیمات!$AB$5)+(AC91*تنظیمات!$AC$5)-(AG91*تنظیمات!$D$9),"")</f>
        <v/>
      </c>
      <c r="AI91" s="40" t="str">
        <f ca="1">IFERROR(IF(AH91&lt;'جدول مالیات'!$F$6,0,
IF(AH91&gt;'جدول مالیات'!$C$10,'جدول مالیات'!$I$9+((AH91-'جدول مالیات'!$C$10)*'جدول مالیات'!$J$10/100),
IF(AH91&gt;'جدول مالیات'!$C$9,'جدول مالیات'!$I$8+((AH91-'جدول مالیات'!$C$9)*'جدول مالیات'!$J$9/100),
IF(AH91&gt;'جدول مالیات'!$C$8,'جدول مالیات'!$I$7+((AH91-'جدول مالیات'!$C$8)*'جدول مالیات'!$J$8/100),
IF(AH91&gt;'جدول مالیات'!$C$7,'جدول مالیات'!$I$6+((AH91-'جدول مالیات'!$C$7)*'جدول مالیات'!$J$7/100),
))))),"")</f>
        <v/>
      </c>
      <c r="AJ91" s="40">
        <f t="shared" ca="1" si="5"/>
        <v>0</v>
      </c>
      <c r="AK91" s="86" t="str">
        <f ca="1">IFERROR(AH91+بهمن!AK91,"")</f>
        <v/>
      </c>
      <c r="AL91" s="86" t="str">
        <f ca="1">IFERROR(IF(AK91&lt;'جدول مالیات'!$F$6*$AT$1,0,
IF(AK91&gt;'جدول مالیات'!$C$10*$AT$1,('جدول مالیات'!$I$9*$AT$1)+((AK91-('جدول مالیات'!$C$10*$AT$1))*'جدول مالیات'!$J$10/100),
IF(AK91&gt;'جدول مالیات'!$C$9*$AT$1,('جدول مالیات'!$I$8*$AT$1)+((AK91-('جدول مالیات'!$C$9*$AT$1))*'جدول مالیات'!$J$9/100),
IF(AK91&gt;'جدول مالیات'!$C$8*$AT$1,('جدول مالیات'!$I$7*$AT$1)+((AK91-('جدول مالیات'!$C$8*$AT$1))*'جدول مالیات'!$J$8/100),
IF(AK91&gt;'جدول مالیات'!$C$7*$AT$1,('جدول مالیات'!$I$6*$AT$1)+((AK91-('جدول مالیات'!$C$7*$AT$1))*'جدول مالیات'!$J$7/100),
))))),"")</f>
        <v/>
      </c>
      <c r="AM91" s="86" t="str">
        <f ca="1">بهمن!AL91</f>
        <v/>
      </c>
      <c r="AN91" s="41">
        <f ca="1">IFERROR(IF(تنظیمات!$C$11="سالانه",AJ91,AI91),"")</f>
        <v>0</v>
      </c>
      <c r="AO91" s="31"/>
      <c r="AP91" s="41" t="str">
        <f t="shared" ca="1" si="6"/>
        <v/>
      </c>
      <c r="AQ91" s="42" t="str">
        <f t="shared" ca="1" si="7"/>
        <v/>
      </c>
      <c r="AR91" s="87" t="str">
        <f t="shared" ca="1" si="8"/>
        <v>اسفند</v>
      </c>
      <c r="AS91" s="78"/>
      <c r="AT91" s="78"/>
      <c r="AU91" s="78"/>
    </row>
    <row r="92" spans="1:47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30" t="str">
        <f>IFERROR(VLOOKUP($B92,'لیست پرسنل'!$B$2:$K$101,5,0),"")</f>
        <v/>
      </c>
      <c r="F92" s="30"/>
      <c r="G92" s="30"/>
      <c r="H92" s="31">
        <v>0</v>
      </c>
      <c r="I92" s="31"/>
      <c r="J92" s="31">
        <v>0</v>
      </c>
      <c r="K92" s="6" t="str">
        <f>IFERROR(VLOOKUP($B92,'لیست پرسنل'!$B$2:$K$21,4,0)*F92,"")</f>
        <v/>
      </c>
      <c r="L92" s="6" t="str">
        <f>IFERROR(IF(VLOOKUP($B92,'لیست پرسنل'!$B$2:$K$21,7,0)="بله",F92*تنظیمات!$C$6,0),"")</f>
        <v/>
      </c>
      <c r="M92" s="6" t="str">
        <f>IFERROR(IF(VLOOKUP($B92,'لیست پرسنل'!$B$2:$K$101,8,0)="بله",IF($F92=$AU$1,تنظیمات!$D$3,تنظیمات!$D$3*$F92/$AU$1),0),"")</f>
        <v/>
      </c>
      <c r="N92" s="6" t="str">
        <f>IFERROR(IF(VLOOKUP($B92,'لیست پرسنل'!$B$2:$K$101,9,0)="بله",IF($F92=$AU$1,تنظیمات!$D$4,تنظیمات!$D$4*$F92/$AU$1),0),"")</f>
        <v/>
      </c>
      <c r="O92" s="6" t="str">
        <f ca="1">IFERROR(IF(F92=$AU$1,IF(VLOOKUP($B92,'لیست پرسنل'!$B$2:$K$101,10,0)="بله",تنظیمات!$C$2*3*E92,0),IF(VLOOKUP($B92,'لیست پرسنل'!$B$2:$K$101,8,0)="بله",تنظیمات!$C$2*3*E92,0)*F92/$AU$1),"")</f>
        <v/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1.4*G92,"")</f>
        <v/>
      </c>
      <c r="AA92" s="6" t="str">
        <f ca="1">IFERROR(ROUND(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)*H92/100),0),"")</f>
        <v/>
      </c>
      <c r="AB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/F92)*I92*40/100,"")</f>
        <v/>
      </c>
      <c r="AC92" s="6" t="str">
        <f ca="1">IFERROR((((K92*تنظیمات!$K$7)+(L92*تنظیمات!$L$7)+(M92*تنظیمات!$M$7)+(N92*تنظیمات!$N$7)+(O92*تنظیمات!$O$7)+(P92*تنظیمات!$P$7)+(Q92*تنظیمات!$Q$7)+(R92*تنظیمات!$R$7)+(S92*تنظیمات!$S$7)+(T92*تنظیمات!$T$7)+(U92*تنظیمات!$U$7)+(V92*تنظیمات!$V$7)+(W92*تنظیمات!$W$7)+(X92*تنظیمات!$X$7)+(Y92*تنظیمات!$Y$7))*30/F92)/220*J92*35/100,"")</f>
        <v/>
      </c>
      <c r="AD92" s="6"/>
      <c r="AE92" s="6" t="str">
        <f ca="1">IFERROR((K92*تنظیمات!$K$3)+(L92*تنظیمات!$L$3)+(M92*تنظیمات!$M$3)+(N92*تنظیمات!$N$3)+(O92*تنظیمات!$O$3)+(P92*تنظیمات!$P$3)+(Q92*تنظیمات!$Q$3)+(R92*تنظیمات!$R$3)+(S92*تنظیمات!$S$3)+(T92*تنظیمات!$T$3)+(U92*تنظیمات!$U$3)+(V92*تنظیمات!$V$3)+(W92*تنظیمات!$W$3)+(X92*تنظیمات!$X$3)+(Y92*تنظیمات!$Y$3)+(Z92*تنظیمات!$Z$3)+(AA92*تنظیمات!$AA$3)+(AB92*تنظیمات!$AB$3)+(AC92*تنظیمات!$AC$3),"")</f>
        <v/>
      </c>
      <c r="AF92" s="6" t="str">
        <f ca="1">IFERROR(ROUND(AE92*تنظیمات!$C$7/100,0),"")</f>
        <v/>
      </c>
      <c r="AG92" s="41" t="str">
        <f ca="1">IFERROR(ROUND(AE92*تنظیمات!$C$8/100,0),"")</f>
        <v/>
      </c>
      <c r="AH92" s="40" t="str">
        <f ca="1">IFERROR((K92*تنظیمات!$K$5)+(L92*تنظیمات!$L$5)+(M92*تنظیمات!$M$5)+(N92*تنظیمات!$N$5)+(O92*تنظیمات!$O$5)+(P92*تنظیمات!$P$5)+(Q92*تنظیمات!$Q$5)+(R92*تنظیمات!$R$5)+(S92*تنظیمات!$S$5)+(T92*تنظیمات!$T$5)+(U92*تنظیمات!$U$5)+(V92*تنظیمات!$V$5)+(W92*تنظیمات!$W$5)+(X92*تنظیمات!$X$5)+(Y92*تنظیمات!$Y$5)+(Z92*تنظیمات!$Z$5)+(AA92*تنظیمات!$AA$5)+(AB92*تنظیمات!$AB$5)+(AC92*تنظیمات!$AC$5)-(AG92*تنظیمات!$D$9),"")</f>
        <v/>
      </c>
      <c r="AI92" s="40" t="str">
        <f ca="1">IFERROR(IF(AH92&lt;'جدول مالیات'!$F$6,0,
IF(AH92&gt;'جدول مالیات'!$C$10,'جدول مالیات'!$I$9+((AH92-'جدول مالیات'!$C$10)*'جدول مالیات'!$J$10/100),
IF(AH92&gt;'جدول مالیات'!$C$9,'جدول مالیات'!$I$8+((AH92-'جدول مالیات'!$C$9)*'جدول مالیات'!$J$9/100),
IF(AH92&gt;'جدول مالیات'!$C$8,'جدول مالیات'!$I$7+((AH92-'جدول مالیات'!$C$8)*'جدول مالیات'!$J$8/100),
IF(AH92&gt;'جدول مالیات'!$C$7,'جدول مالیات'!$I$6+((AH92-'جدول مالیات'!$C$7)*'جدول مالیات'!$J$7/100),
))))),"")</f>
        <v/>
      </c>
      <c r="AJ92" s="40">
        <f t="shared" ca="1" si="5"/>
        <v>0</v>
      </c>
      <c r="AK92" s="86" t="str">
        <f ca="1">IFERROR(AH92+بهمن!AK92,"")</f>
        <v/>
      </c>
      <c r="AL92" s="86" t="str">
        <f ca="1">IFERROR(IF(AK92&lt;'جدول مالیات'!$F$6*$AT$1,0,
IF(AK92&gt;'جدول مالیات'!$C$10*$AT$1,('جدول مالیات'!$I$9*$AT$1)+((AK92-('جدول مالیات'!$C$10*$AT$1))*'جدول مالیات'!$J$10/100),
IF(AK92&gt;'جدول مالیات'!$C$9*$AT$1,('جدول مالیات'!$I$8*$AT$1)+((AK92-('جدول مالیات'!$C$9*$AT$1))*'جدول مالیات'!$J$9/100),
IF(AK92&gt;'جدول مالیات'!$C$8*$AT$1,('جدول مالیات'!$I$7*$AT$1)+((AK92-('جدول مالیات'!$C$8*$AT$1))*'جدول مالیات'!$J$8/100),
IF(AK92&gt;'جدول مالیات'!$C$7*$AT$1,('جدول مالیات'!$I$6*$AT$1)+((AK92-('جدول مالیات'!$C$7*$AT$1))*'جدول مالیات'!$J$7/100),
))))),"")</f>
        <v/>
      </c>
      <c r="AM92" s="86" t="str">
        <f ca="1">بهمن!AL92</f>
        <v/>
      </c>
      <c r="AN92" s="41">
        <f ca="1">IFERROR(IF(تنظیمات!$C$11="سالانه",AJ92,AI92),"")</f>
        <v>0</v>
      </c>
      <c r="AO92" s="31"/>
      <c r="AP92" s="41" t="str">
        <f t="shared" ca="1" si="6"/>
        <v/>
      </c>
      <c r="AQ92" s="42" t="str">
        <f t="shared" ca="1" si="7"/>
        <v/>
      </c>
      <c r="AR92" s="87" t="str">
        <f t="shared" ca="1" si="8"/>
        <v>اسفند</v>
      </c>
      <c r="AS92" s="78"/>
      <c r="AT92" s="78"/>
      <c r="AU92" s="78"/>
    </row>
    <row r="93" spans="1:47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30" t="str">
        <f>IFERROR(VLOOKUP($B93,'لیست پرسنل'!$B$2:$K$101,5,0),"")</f>
        <v/>
      </c>
      <c r="F93" s="30"/>
      <c r="G93" s="30"/>
      <c r="H93" s="31">
        <v>0</v>
      </c>
      <c r="I93" s="31"/>
      <c r="J93" s="31">
        <v>0</v>
      </c>
      <c r="K93" s="6" t="str">
        <f>IFERROR(VLOOKUP($B93,'لیست پرسنل'!$B$2:$K$21,4,0)*F93,"")</f>
        <v/>
      </c>
      <c r="L93" s="6" t="str">
        <f>IFERROR(IF(VLOOKUP($B93,'لیست پرسنل'!$B$2:$K$21,7,0)="بله",F93*تنظیمات!$C$6,0),"")</f>
        <v/>
      </c>
      <c r="M93" s="6" t="str">
        <f>IFERROR(IF(VLOOKUP($B93,'لیست پرسنل'!$B$2:$K$101,8,0)="بله",IF($F93=$AU$1,تنظیمات!$D$3,تنظیمات!$D$3*$F93/$AU$1),0),"")</f>
        <v/>
      </c>
      <c r="N93" s="6" t="str">
        <f>IFERROR(IF(VLOOKUP($B93,'لیست پرسنل'!$B$2:$K$101,9,0)="بله",IF($F93=$AU$1,تنظیمات!$D$4,تنظیمات!$D$4*$F93/$AU$1),0),"")</f>
        <v/>
      </c>
      <c r="O93" s="6" t="str">
        <f ca="1">IFERROR(IF(F93=$AU$1,IF(VLOOKUP($B93,'لیست پرسنل'!$B$2:$K$101,10,0)="بله",تنظیمات!$C$2*3*E93,0),IF(VLOOKUP($B93,'لیست پرسنل'!$B$2:$K$101,8,0)="بله",تنظیمات!$C$2*3*E93,0)*F93/$AU$1),"")</f>
        <v/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1.4*G93,"")</f>
        <v/>
      </c>
      <c r="AA93" s="6" t="str">
        <f ca="1">IFERROR(ROUND(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)*H93/100),0),"")</f>
        <v/>
      </c>
      <c r="AB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/F93)*I93*40/100,"")</f>
        <v/>
      </c>
      <c r="AC93" s="6" t="str">
        <f ca="1">IFERROR((((K93*تنظیمات!$K$7)+(L93*تنظیمات!$L$7)+(M93*تنظیمات!$M$7)+(N93*تنظیمات!$N$7)+(O93*تنظیمات!$O$7)+(P93*تنظیمات!$P$7)+(Q93*تنظیمات!$Q$7)+(R93*تنظیمات!$R$7)+(S93*تنظیمات!$S$7)+(T93*تنظیمات!$T$7)+(U93*تنظیمات!$U$7)+(V93*تنظیمات!$V$7)+(W93*تنظیمات!$W$7)+(X93*تنظیمات!$X$7)+(Y93*تنظیمات!$Y$7))*30/F93)/220*J93*35/100,"")</f>
        <v/>
      </c>
      <c r="AD93" s="6"/>
      <c r="AE93" s="6" t="str">
        <f ca="1">IFERROR((K93*تنظیمات!$K$3)+(L93*تنظیمات!$L$3)+(M93*تنظیمات!$M$3)+(N93*تنظیمات!$N$3)+(O93*تنظیمات!$O$3)+(P93*تنظیمات!$P$3)+(Q93*تنظیمات!$Q$3)+(R93*تنظیمات!$R$3)+(S93*تنظیمات!$S$3)+(T93*تنظیمات!$T$3)+(U93*تنظیمات!$U$3)+(V93*تنظیمات!$V$3)+(W93*تنظیمات!$W$3)+(X93*تنظیمات!$X$3)+(Y93*تنظیمات!$Y$3)+(Z93*تنظیمات!$Z$3)+(AA93*تنظیمات!$AA$3)+(AB93*تنظیمات!$AB$3)+(AC93*تنظیمات!$AC$3),"")</f>
        <v/>
      </c>
      <c r="AF93" s="6" t="str">
        <f ca="1">IFERROR(ROUND(AE93*تنظیمات!$C$7/100,0),"")</f>
        <v/>
      </c>
      <c r="AG93" s="41" t="str">
        <f ca="1">IFERROR(ROUND(AE93*تنظیمات!$C$8/100,0),"")</f>
        <v/>
      </c>
      <c r="AH93" s="40" t="str">
        <f ca="1">IFERROR((K93*تنظیمات!$K$5)+(L93*تنظیمات!$L$5)+(M93*تنظیمات!$M$5)+(N93*تنظیمات!$N$5)+(O93*تنظیمات!$O$5)+(P93*تنظیمات!$P$5)+(Q93*تنظیمات!$Q$5)+(R93*تنظیمات!$R$5)+(S93*تنظیمات!$S$5)+(T93*تنظیمات!$T$5)+(U93*تنظیمات!$U$5)+(V93*تنظیمات!$V$5)+(W93*تنظیمات!$W$5)+(X93*تنظیمات!$X$5)+(Y93*تنظیمات!$Y$5)+(Z93*تنظیمات!$Z$5)+(AA93*تنظیمات!$AA$5)+(AB93*تنظیمات!$AB$5)+(AC93*تنظیمات!$AC$5)-(AG93*تنظیمات!$D$9),"")</f>
        <v/>
      </c>
      <c r="AI93" s="40" t="str">
        <f ca="1">IFERROR(IF(AH93&lt;'جدول مالیات'!$F$6,0,
IF(AH93&gt;'جدول مالیات'!$C$10,'جدول مالیات'!$I$9+((AH93-'جدول مالیات'!$C$10)*'جدول مالیات'!$J$10/100),
IF(AH93&gt;'جدول مالیات'!$C$9,'جدول مالیات'!$I$8+((AH93-'جدول مالیات'!$C$9)*'جدول مالیات'!$J$9/100),
IF(AH93&gt;'جدول مالیات'!$C$8,'جدول مالیات'!$I$7+((AH93-'جدول مالیات'!$C$8)*'جدول مالیات'!$J$8/100),
IF(AH93&gt;'جدول مالیات'!$C$7,'جدول مالیات'!$I$6+((AH93-'جدول مالیات'!$C$7)*'جدول مالیات'!$J$7/100),
))))),"")</f>
        <v/>
      </c>
      <c r="AJ93" s="40">
        <f t="shared" ca="1" si="5"/>
        <v>0</v>
      </c>
      <c r="AK93" s="86" t="str">
        <f ca="1">IFERROR(AH93+بهمن!AK93,"")</f>
        <v/>
      </c>
      <c r="AL93" s="86" t="str">
        <f ca="1">IFERROR(IF(AK93&lt;'جدول مالیات'!$F$6*$AT$1,0,
IF(AK93&gt;'جدول مالیات'!$C$10*$AT$1,('جدول مالیات'!$I$9*$AT$1)+((AK93-('جدول مالیات'!$C$10*$AT$1))*'جدول مالیات'!$J$10/100),
IF(AK93&gt;'جدول مالیات'!$C$9*$AT$1,('جدول مالیات'!$I$8*$AT$1)+((AK93-('جدول مالیات'!$C$9*$AT$1))*'جدول مالیات'!$J$9/100),
IF(AK93&gt;'جدول مالیات'!$C$8*$AT$1,('جدول مالیات'!$I$7*$AT$1)+((AK93-('جدول مالیات'!$C$8*$AT$1))*'جدول مالیات'!$J$8/100),
IF(AK93&gt;'جدول مالیات'!$C$7*$AT$1,('جدول مالیات'!$I$6*$AT$1)+((AK93-('جدول مالیات'!$C$7*$AT$1))*'جدول مالیات'!$J$7/100),
))))),"")</f>
        <v/>
      </c>
      <c r="AM93" s="86" t="str">
        <f ca="1">بهمن!AL93</f>
        <v/>
      </c>
      <c r="AN93" s="41">
        <f ca="1">IFERROR(IF(تنظیمات!$C$11="سالانه",AJ93,AI93),"")</f>
        <v>0</v>
      </c>
      <c r="AO93" s="31"/>
      <c r="AP93" s="41" t="str">
        <f t="shared" ca="1" si="6"/>
        <v/>
      </c>
      <c r="AQ93" s="42" t="str">
        <f t="shared" ca="1" si="7"/>
        <v/>
      </c>
      <c r="AR93" s="87" t="str">
        <f t="shared" ca="1" si="8"/>
        <v>اسفند</v>
      </c>
      <c r="AS93" s="78"/>
      <c r="AT93" s="78"/>
      <c r="AU93" s="78"/>
    </row>
    <row r="94" spans="1:47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30" t="str">
        <f>IFERROR(VLOOKUP($B94,'لیست پرسنل'!$B$2:$K$101,5,0),"")</f>
        <v/>
      </c>
      <c r="F94" s="30"/>
      <c r="G94" s="30"/>
      <c r="H94" s="31">
        <v>0</v>
      </c>
      <c r="I94" s="31"/>
      <c r="J94" s="31">
        <v>0</v>
      </c>
      <c r="K94" s="6" t="str">
        <f>IFERROR(VLOOKUP($B94,'لیست پرسنل'!$B$2:$K$21,4,0)*F94,"")</f>
        <v/>
      </c>
      <c r="L94" s="6" t="str">
        <f>IFERROR(IF(VLOOKUP($B94,'لیست پرسنل'!$B$2:$K$21,7,0)="بله",F94*تنظیمات!$C$6,0),"")</f>
        <v/>
      </c>
      <c r="M94" s="6" t="str">
        <f>IFERROR(IF(VLOOKUP($B94,'لیست پرسنل'!$B$2:$K$101,8,0)="بله",IF($F94=$AU$1,تنظیمات!$D$3,تنظیمات!$D$3*$F94/$AU$1),0),"")</f>
        <v/>
      </c>
      <c r="N94" s="6" t="str">
        <f>IFERROR(IF(VLOOKUP($B94,'لیست پرسنل'!$B$2:$K$101,9,0)="بله",IF($F94=$AU$1,تنظیمات!$D$4,تنظیمات!$D$4*$F94/$AU$1),0),"")</f>
        <v/>
      </c>
      <c r="O94" s="6" t="str">
        <f ca="1">IFERROR(IF(F94=$AU$1,IF(VLOOKUP($B94,'لیست پرسنل'!$B$2:$K$101,10,0)="بله",تنظیمات!$C$2*3*E94,0),IF(VLOOKUP($B94,'لیست پرسنل'!$B$2:$K$101,8,0)="بله",تنظیمات!$C$2*3*E94,0)*F94/$AU$1),"")</f>
        <v/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1.4*G94,"")</f>
        <v/>
      </c>
      <c r="AA94" s="6" t="str">
        <f ca="1">IFERROR(ROUND(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)*H94/100),0),"")</f>
        <v/>
      </c>
      <c r="AB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/F94)*I94*40/100,"")</f>
        <v/>
      </c>
      <c r="AC94" s="6" t="str">
        <f ca="1">IFERROR((((K94*تنظیمات!$K$7)+(L94*تنظیمات!$L$7)+(M94*تنظیمات!$M$7)+(N94*تنظیمات!$N$7)+(O94*تنظیمات!$O$7)+(P94*تنظیمات!$P$7)+(Q94*تنظیمات!$Q$7)+(R94*تنظیمات!$R$7)+(S94*تنظیمات!$S$7)+(T94*تنظیمات!$T$7)+(U94*تنظیمات!$U$7)+(V94*تنظیمات!$V$7)+(W94*تنظیمات!$W$7)+(X94*تنظیمات!$X$7)+(Y94*تنظیمات!$Y$7))*30/F94)/220*J94*35/100,"")</f>
        <v/>
      </c>
      <c r="AD94" s="6"/>
      <c r="AE94" s="6" t="str">
        <f ca="1">IFERROR((K94*تنظیمات!$K$3)+(L94*تنظیمات!$L$3)+(M94*تنظیمات!$M$3)+(N94*تنظیمات!$N$3)+(O94*تنظیمات!$O$3)+(P94*تنظیمات!$P$3)+(Q94*تنظیمات!$Q$3)+(R94*تنظیمات!$R$3)+(S94*تنظیمات!$S$3)+(T94*تنظیمات!$T$3)+(U94*تنظیمات!$U$3)+(V94*تنظیمات!$V$3)+(W94*تنظیمات!$W$3)+(X94*تنظیمات!$X$3)+(Y94*تنظیمات!$Y$3)+(Z94*تنظیمات!$Z$3)+(AA94*تنظیمات!$AA$3)+(AB94*تنظیمات!$AB$3)+(AC94*تنظیمات!$AC$3),"")</f>
        <v/>
      </c>
      <c r="AF94" s="6" t="str">
        <f ca="1">IFERROR(ROUND(AE94*تنظیمات!$C$7/100,0),"")</f>
        <v/>
      </c>
      <c r="AG94" s="41" t="str">
        <f ca="1">IFERROR(ROUND(AE94*تنظیمات!$C$8/100,0),"")</f>
        <v/>
      </c>
      <c r="AH94" s="40" t="str">
        <f ca="1">IFERROR((K94*تنظیمات!$K$5)+(L94*تنظیمات!$L$5)+(M94*تنظیمات!$M$5)+(N94*تنظیمات!$N$5)+(O94*تنظیمات!$O$5)+(P94*تنظیمات!$P$5)+(Q94*تنظیمات!$Q$5)+(R94*تنظیمات!$R$5)+(S94*تنظیمات!$S$5)+(T94*تنظیمات!$T$5)+(U94*تنظیمات!$U$5)+(V94*تنظیمات!$V$5)+(W94*تنظیمات!$W$5)+(X94*تنظیمات!$X$5)+(Y94*تنظیمات!$Y$5)+(Z94*تنظیمات!$Z$5)+(AA94*تنظیمات!$AA$5)+(AB94*تنظیمات!$AB$5)+(AC94*تنظیمات!$AC$5)-(AG94*تنظیمات!$D$9),"")</f>
        <v/>
      </c>
      <c r="AI94" s="40" t="str">
        <f ca="1">IFERROR(IF(AH94&lt;'جدول مالیات'!$F$6,0,
IF(AH94&gt;'جدول مالیات'!$C$10,'جدول مالیات'!$I$9+((AH94-'جدول مالیات'!$C$10)*'جدول مالیات'!$J$10/100),
IF(AH94&gt;'جدول مالیات'!$C$9,'جدول مالیات'!$I$8+((AH94-'جدول مالیات'!$C$9)*'جدول مالیات'!$J$9/100),
IF(AH94&gt;'جدول مالیات'!$C$8,'جدول مالیات'!$I$7+((AH94-'جدول مالیات'!$C$8)*'جدول مالیات'!$J$8/100),
IF(AH94&gt;'جدول مالیات'!$C$7,'جدول مالیات'!$I$6+((AH94-'جدول مالیات'!$C$7)*'جدول مالیات'!$J$7/100),
))))),"")</f>
        <v/>
      </c>
      <c r="AJ94" s="40">
        <f t="shared" ca="1" si="5"/>
        <v>0</v>
      </c>
      <c r="AK94" s="86" t="str">
        <f ca="1">IFERROR(AH94+بهمن!AK94,"")</f>
        <v/>
      </c>
      <c r="AL94" s="86" t="str">
        <f ca="1">IFERROR(IF(AK94&lt;'جدول مالیات'!$F$6*$AT$1,0,
IF(AK94&gt;'جدول مالیات'!$C$10*$AT$1,('جدول مالیات'!$I$9*$AT$1)+((AK94-('جدول مالیات'!$C$10*$AT$1))*'جدول مالیات'!$J$10/100),
IF(AK94&gt;'جدول مالیات'!$C$9*$AT$1,('جدول مالیات'!$I$8*$AT$1)+((AK94-('جدول مالیات'!$C$9*$AT$1))*'جدول مالیات'!$J$9/100),
IF(AK94&gt;'جدول مالیات'!$C$8*$AT$1,('جدول مالیات'!$I$7*$AT$1)+((AK94-('جدول مالیات'!$C$8*$AT$1))*'جدول مالیات'!$J$8/100),
IF(AK94&gt;'جدول مالیات'!$C$7*$AT$1,('جدول مالیات'!$I$6*$AT$1)+((AK94-('جدول مالیات'!$C$7*$AT$1))*'جدول مالیات'!$J$7/100),
))))),"")</f>
        <v/>
      </c>
      <c r="AM94" s="86" t="str">
        <f ca="1">بهمن!AL94</f>
        <v/>
      </c>
      <c r="AN94" s="41">
        <f ca="1">IFERROR(IF(تنظیمات!$C$11="سالانه",AJ94,AI94),"")</f>
        <v>0</v>
      </c>
      <c r="AO94" s="31"/>
      <c r="AP94" s="41" t="str">
        <f t="shared" ca="1" si="6"/>
        <v/>
      </c>
      <c r="AQ94" s="42" t="str">
        <f t="shared" ca="1" si="7"/>
        <v/>
      </c>
      <c r="AR94" s="87" t="str">
        <f t="shared" ca="1" si="8"/>
        <v>اسفند</v>
      </c>
      <c r="AS94" s="78"/>
      <c r="AT94" s="78"/>
      <c r="AU94" s="78"/>
    </row>
    <row r="95" spans="1:47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30" t="str">
        <f>IFERROR(VLOOKUP($B95,'لیست پرسنل'!$B$2:$K$101,5,0),"")</f>
        <v/>
      </c>
      <c r="F95" s="30"/>
      <c r="G95" s="30"/>
      <c r="H95" s="31">
        <v>0</v>
      </c>
      <c r="I95" s="31"/>
      <c r="J95" s="31">
        <v>0</v>
      </c>
      <c r="K95" s="6" t="str">
        <f>IFERROR(VLOOKUP($B95,'لیست پرسنل'!$B$2:$K$21,4,0)*F95,"")</f>
        <v/>
      </c>
      <c r="L95" s="6" t="str">
        <f>IFERROR(IF(VLOOKUP($B95,'لیست پرسنل'!$B$2:$K$21,7,0)="بله",F95*تنظیمات!$C$6,0),"")</f>
        <v/>
      </c>
      <c r="M95" s="6" t="str">
        <f>IFERROR(IF(VLOOKUP($B95,'لیست پرسنل'!$B$2:$K$101,8,0)="بله",IF($F95=$AU$1,تنظیمات!$D$3,تنظیمات!$D$3*$F95/$AU$1),0),"")</f>
        <v/>
      </c>
      <c r="N95" s="6" t="str">
        <f>IFERROR(IF(VLOOKUP($B95,'لیست پرسنل'!$B$2:$K$101,9,0)="بله",IF($F95=$AU$1,تنظیمات!$D$4,تنظیمات!$D$4*$F95/$AU$1),0),"")</f>
        <v/>
      </c>
      <c r="O95" s="6" t="str">
        <f ca="1">IFERROR(IF(F95=$AU$1,IF(VLOOKUP($B95,'لیست پرسنل'!$B$2:$K$101,10,0)="بله",تنظیمات!$C$2*3*E95,0),IF(VLOOKUP($B95,'لیست پرسنل'!$B$2:$K$101,8,0)="بله",تنظیمات!$C$2*3*E95,0)*F95/$AU$1),"")</f>
        <v/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1.4*G95,"")</f>
        <v/>
      </c>
      <c r="AA95" s="6" t="str">
        <f ca="1">IFERROR(ROUND(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)*H95/100),0),"")</f>
        <v/>
      </c>
      <c r="AB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/F95)*I95*40/100,"")</f>
        <v/>
      </c>
      <c r="AC95" s="6" t="str">
        <f ca="1">IFERROR((((K95*تنظیمات!$K$7)+(L95*تنظیمات!$L$7)+(M95*تنظیمات!$M$7)+(N95*تنظیمات!$N$7)+(O95*تنظیمات!$O$7)+(P95*تنظیمات!$P$7)+(Q95*تنظیمات!$Q$7)+(R95*تنظیمات!$R$7)+(S95*تنظیمات!$S$7)+(T95*تنظیمات!$T$7)+(U95*تنظیمات!$U$7)+(V95*تنظیمات!$V$7)+(W95*تنظیمات!$W$7)+(X95*تنظیمات!$X$7)+(Y95*تنظیمات!$Y$7))*30/F95)/220*J95*35/100,"")</f>
        <v/>
      </c>
      <c r="AD95" s="6"/>
      <c r="AE95" s="6" t="str">
        <f ca="1">IFERROR((K95*تنظیمات!$K$3)+(L95*تنظیمات!$L$3)+(M95*تنظیمات!$M$3)+(N95*تنظیمات!$N$3)+(O95*تنظیمات!$O$3)+(P95*تنظیمات!$P$3)+(Q95*تنظیمات!$Q$3)+(R95*تنظیمات!$R$3)+(S95*تنظیمات!$S$3)+(T95*تنظیمات!$T$3)+(U95*تنظیمات!$U$3)+(V95*تنظیمات!$V$3)+(W95*تنظیمات!$W$3)+(X95*تنظیمات!$X$3)+(Y95*تنظیمات!$Y$3)+(Z95*تنظیمات!$Z$3)+(AA95*تنظیمات!$AA$3)+(AB95*تنظیمات!$AB$3)+(AC95*تنظیمات!$AC$3),"")</f>
        <v/>
      </c>
      <c r="AF95" s="6" t="str">
        <f ca="1">IFERROR(ROUND(AE95*تنظیمات!$C$7/100,0),"")</f>
        <v/>
      </c>
      <c r="AG95" s="41" t="str">
        <f ca="1">IFERROR(ROUND(AE95*تنظیمات!$C$8/100,0),"")</f>
        <v/>
      </c>
      <c r="AH95" s="40" t="str">
        <f ca="1">IFERROR((K95*تنظیمات!$K$5)+(L95*تنظیمات!$L$5)+(M95*تنظیمات!$M$5)+(N95*تنظیمات!$N$5)+(O95*تنظیمات!$O$5)+(P95*تنظیمات!$P$5)+(Q95*تنظیمات!$Q$5)+(R95*تنظیمات!$R$5)+(S95*تنظیمات!$S$5)+(T95*تنظیمات!$T$5)+(U95*تنظیمات!$U$5)+(V95*تنظیمات!$V$5)+(W95*تنظیمات!$W$5)+(X95*تنظیمات!$X$5)+(Y95*تنظیمات!$Y$5)+(Z95*تنظیمات!$Z$5)+(AA95*تنظیمات!$AA$5)+(AB95*تنظیمات!$AB$5)+(AC95*تنظیمات!$AC$5)-(AG95*تنظیمات!$D$9),"")</f>
        <v/>
      </c>
      <c r="AI95" s="40" t="str">
        <f ca="1">IFERROR(IF(AH95&lt;'جدول مالیات'!$F$6,0,
IF(AH95&gt;'جدول مالیات'!$C$10,'جدول مالیات'!$I$9+((AH95-'جدول مالیات'!$C$10)*'جدول مالیات'!$J$10/100),
IF(AH95&gt;'جدول مالیات'!$C$9,'جدول مالیات'!$I$8+((AH95-'جدول مالیات'!$C$9)*'جدول مالیات'!$J$9/100),
IF(AH95&gt;'جدول مالیات'!$C$8,'جدول مالیات'!$I$7+((AH95-'جدول مالیات'!$C$8)*'جدول مالیات'!$J$8/100),
IF(AH95&gt;'جدول مالیات'!$C$7,'جدول مالیات'!$I$6+((AH95-'جدول مالیات'!$C$7)*'جدول مالیات'!$J$7/100),
))))),"")</f>
        <v/>
      </c>
      <c r="AJ95" s="40">
        <f t="shared" ca="1" si="5"/>
        <v>0</v>
      </c>
      <c r="AK95" s="86" t="str">
        <f ca="1">IFERROR(AH95+بهمن!AK95,"")</f>
        <v/>
      </c>
      <c r="AL95" s="86" t="str">
        <f ca="1">IFERROR(IF(AK95&lt;'جدول مالیات'!$F$6*$AT$1,0,
IF(AK95&gt;'جدول مالیات'!$C$10*$AT$1,('جدول مالیات'!$I$9*$AT$1)+((AK95-('جدول مالیات'!$C$10*$AT$1))*'جدول مالیات'!$J$10/100),
IF(AK95&gt;'جدول مالیات'!$C$9*$AT$1,('جدول مالیات'!$I$8*$AT$1)+((AK95-('جدول مالیات'!$C$9*$AT$1))*'جدول مالیات'!$J$9/100),
IF(AK95&gt;'جدول مالیات'!$C$8*$AT$1,('جدول مالیات'!$I$7*$AT$1)+((AK95-('جدول مالیات'!$C$8*$AT$1))*'جدول مالیات'!$J$8/100),
IF(AK95&gt;'جدول مالیات'!$C$7*$AT$1,('جدول مالیات'!$I$6*$AT$1)+((AK95-('جدول مالیات'!$C$7*$AT$1))*'جدول مالیات'!$J$7/100),
))))),"")</f>
        <v/>
      </c>
      <c r="AM95" s="86" t="str">
        <f ca="1">بهمن!AL95</f>
        <v/>
      </c>
      <c r="AN95" s="41">
        <f ca="1">IFERROR(IF(تنظیمات!$C$11="سالانه",AJ95,AI95),"")</f>
        <v>0</v>
      </c>
      <c r="AO95" s="31"/>
      <c r="AP95" s="41" t="str">
        <f t="shared" ca="1" si="6"/>
        <v/>
      </c>
      <c r="AQ95" s="42" t="str">
        <f t="shared" ca="1" si="7"/>
        <v/>
      </c>
      <c r="AR95" s="87" t="str">
        <f t="shared" ca="1" si="8"/>
        <v>اسفند</v>
      </c>
      <c r="AS95" s="78"/>
      <c r="AT95" s="78"/>
      <c r="AU95" s="78"/>
    </row>
    <row r="96" spans="1:47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30" t="str">
        <f>IFERROR(VLOOKUP($B96,'لیست پرسنل'!$B$2:$K$101,5,0),"")</f>
        <v/>
      </c>
      <c r="F96" s="30"/>
      <c r="G96" s="30"/>
      <c r="H96" s="31">
        <v>0</v>
      </c>
      <c r="I96" s="31"/>
      <c r="J96" s="31">
        <v>0</v>
      </c>
      <c r="K96" s="6" t="str">
        <f>IFERROR(VLOOKUP($B96,'لیست پرسنل'!$B$2:$K$21,4,0)*F96,"")</f>
        <v/>
      </c>
      <c r="L96" s="6" t="str">
        <f>IFERROR(IF(VLOOKUP($B96,'لیست پرسنل'!$B$2:$K$21,7,0)="بله",F96*تنظیمات!$C$6,0),"")</f>
        <v/>
      </c>
      <c r="M96" s="6" t="str">
        <f>IFERROR(IF(VLOOKUP($B96,'لیست پرسنل'!$B$2:$K$101,8,0)="بله",IF($F96=$AU$1,تنظیمات!$D$3,تنظیمات!$D$3*$F96/$AU$1),0),"")</f>
        <v/>
      </c>
      <c r="N96" s="6" t="str">
        <f>IFERROR(IF(VLOOKUP($B96,'لیست پرسنل'!$B$2:$K$101,9,0)="بله",IF($F96=$AU$1,تنظیمات!$D$4,تنظیمات!$D$4*$F96/$AU$1),0),"")</f>
        <v/>
      </c>
      <c r="O96" s="6" t="str">
        <f ca="1">IFERROR(IF(F96=$AU$1,IF(VLOOKUP($B96,'لیست پرسنل'!$B$2:$K$101,10,0)="بله",تنظیمات!$C$2*3*E96,0),IF(VLOOKUP($B96,'لیست پرسنل'!$B$2:$K$101,8,0)="بله",تنظیمات!$C$2*3*E96,0)*F96/$AU$1),"")</f>
        <v/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1.4*G96,"")</f>
        <v/>
      </c>
      <c r="AA96" s="6" t="str">
        <f ca="1">IFERROR(ROUND(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)*H96/100),0),"")</f>
        <v/>
      </c>
      <c r="AB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/F96)*I96*40/100,"")</f>
        <v/>
      </c>
      <c r="AC96" s="6" t="str">
        <f ca="1">IFERROR((((K96*تنظیمات!$K$7)+(L96*تنظیمات!$L$7)+(M96*تنظیمات!$M$7)+(N96*تنظیمات!$N$7)+(O96*تنظیمات!$O$7)+(P96*تنظیمات!$P$7)+(Q96*تنظیمات!$Q$7)+(R96*تنظیمات!$R$7)+(S96*تنظیمات!$S$7)+(T96*تنظیمات!$T$7)+(U96*تنظیمات!$U$7)+(V96*تنظیمات!$V$7)+(W96*تنظیمات!$W$7)+(X96*تنظیمات!$X$7)+(Y96*تنظیمات!$Y$7))*30/F96)/220*J96*35/100,"")</f>
        <v/>
      </c>
      <c r="AD96" s="6"/>
      <c r="AE96" s="6" t="str">
        <f ca="1">IFERROR((K96*تنظیمات!$K$3)+(L96*تنظیمات!$L$3)+(M96*تنظیمات!$M$3)+(N96*تنظیمات!$N$3)+(O96*تنظیمات!$O$3)+(P96*تنظیمات!$P$3)+(Q96*تنظیمات!$Q$3)+(R96*تنظیمات!$R$3)+(S96*تنظیمات!$S$3)+(T96*تنظیمات!$T$3)+(U96*تنظیمات!$U$3)+(V96*تنظیمات!$V$3)+(W96*تنظیمات!$W$3)+(X96*تنظیمات!$X$3)+(Y96*تنظیمات!$Y$3)+(Z96*تنظیمات!$Z$3)+(AA96*تنظیمات!$AA$3)+(AB96*تنظیمات!$AB$3)+(AC96*تنظیمات!$AC$3),"")</f>
        <v/>
      </c>
      <c r="AF96" s="6" t="str">
        <f ca="1">IFERROR(ROUND(AE96*تنظیمات!$C$7/100,0),"")</f>
        <v/>
      </c>
      <c r="AG96" s="41" t="str">
        <f ca="1">IFERROR(ROUND(AE96*تنظیمات!$C$8/100,0),"")</f>
        <v/>
      </c>
      <c r="AH96" s="40" t="str">
        <f ca="1">IFERROR((K96*تنظیمات!$K$5)+(L96*تنظیمات!$L$5)+(M96*تنظیمات!$M$5)+(N96*تنظیمات!$N$5)+(O96*تنظیمات!$O$5)+(P96*تنظیمات!$P$5)+(Q96*تنظیمات!$Q$5)+(R96*تنظیمات!$R$5)+(S96*تنظیمات!$S$5)+(T96*تنظیمات!$T$5)+(U96*تنظیمات!$U$5)+(V96*تنظیمات!$V$5)+(W96*تنظیمات!$W$5)+(X96*تنظیمات!$X$5)+(Y96*تنظیمات!$Y$5)+(Z96*تنظیمات!$Z$5)+(AA96*تنظیمات!$AA$5)+(AB96*تنظیمات!$AB$5)+(AC96*تنظیمات!$AC$5)-(AG96*تنظیمات!$D$9),"")</f>
        <v/>
      </c>
      <c r="AI96" s="40" t="str">
        <f ca="1">IFERROR(IF(AH96&lt;'جدول مالیات'!$F$6,0,
IF(AH96&gt;'جدول مالیات'!$C$10,'جدول مالیات'!$I$9+((AH96-'جدول مالیات'!$C$10)*'جدول مالیات'!$J$10/100),
IF(AH96&gt;'جدول مالیات'!$C$9,'جدول مالیات'!$I$8+((AH96-'جدول مالیات'!$C$9)*'جدول مالیات'!$J$9/100),
IF(AH96&gt;'جدول مالیات'!$C$8,'جدول مالیات'!$I$7+((AH96-'جدول مالیات'!$C$8)*'جدول مالیات'!$J$8/100),
IF(AH96&gt;'جدول مالیات'!$C$7,'جدول مالیات'!$I$6+((AH96-'جدول مالیات'!$C$7)*'جدول مالیات'!$J$7/100),
))))),"")</f>
        <v/>
      </c>
      <c r="AJ96" s="40">
        <f t="shared" ca="1" si="5"/>
        <v>0</v>
      </c>
      <c r="AK96" s="86" t="str">
        <f ca="1">IFERROR(AH96+بهمن!AK96,"")</f>
        <v/>
      </c>
      <c r="AL96" s="86" t="str">
        <f ca="1">IFERROR(IF(AK96&lt;'جدول مالیات'!$F$6*$AT$1,0,
IF(AK96&gt;'جدول مالیات'!$C$10*$AT$1,('جدول مالیات'!$I$9*$AT$1)+((AK96-('جدول مالیات'!$C$10*$AT$1))*'جدول مالیات'!$J$10/100),
IF(AK96&gt;'جدول مالیات'!$C$9*$AT$1,('جدول مالیات'!$I$8*$AT$1)+((AK96-('جدول مالیات'!$C$9*$AT$1))*'جدول مالیات'!$J$9/100),
IF(AK96&gt;'جدول مالیات'!$C$8*$AT$1,('جدول مالیات'!$I$7*$AT$1)+((AK96-('جدول مالیات'!$C$8*$AT$1))*'جدول مالیات'!$J$8/100),
IF(AK96&gt;'جدول مالیات'!$C$7*$AT$1,('جدول مالیات'!$I$6*$AT$1)+((AK96-('جدول مالیات'!$C$7*$AT$1))*'جدول مالیات'!$J$7/100),
))))),"")</f>
        <v/>
      </c>
      <c r="AM96" s="86" t="str">
        <f ca="1">بهمن!AL96</f>
        <v/>
      </c>
      <c r="AN96" s="41">
        <f ca="1">IFERROR(IF(تنظیمات!$C$11="سالانه",AJ96,AI96),"")</f>
        <v>0</v>
      </c>
      <c r="AO96" s="31"/>
      <c r="AP96" s="41" t="str">
        <f t="shared" ca="1" si="6"/>
        <v/>
      </c>
      <c r="AQ96" s="42" t="str">
        <f t="shared" ca="1" si="7"/>
        <v/>
      </c>
      <c r="AR96" s="87" t="str">
        <f t="shared" ca="1" si="8"/>
        <v>اسفند</v>
      </c>
      <c r="AS96" s="78"/>
      <c r="AT96" s="78"/>
      <c r="AU96" s="78"/>
    </row>
    <row r="97" spans="1:47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30" t="str">
        <f>IFERROR(VLOOKUP($B97,'لیست پرسنل'!$B$2:$K$101,5,0),"")</f>
        <v/>
      </c>
      <c r="F97" s="30"/>
      <c r="G97" s="30"/>
      <c r="H97" s="31">
        <v>0</v>
      </c>
      <c r="I97" s="31"/>
      <c r="J97" s="31">
        <v>0</v>
      </c>
      <c r="K97" s="6" t="str">
        <f>IFERROR(VLOOKUP($B97,'لیست پرسنل'!$B$2:$K$21,4,0)*F97,"")</f>
        <v/>
      </c>
      <c r="L97" s="6" t="str">
        <f>IFERROR(IF(VLOOKUP($B97,'لیست پرسنل'!$B$2:$K$21,7,0)="بله",F97*تنظیمات!$C$6,0),"")</f>
        <v/>
      </c>
      <c r="M97" s="6" t="str">
        <f>IFERROR(IF(VLOOKUP($B97,'لیست پرسنل'!$B$2:$K$101,8,0)="بله",IF($F97=$AU$1,تنظیمات!$D$3,تنظیمات!$D$3*$F97/$AU$1),0),"")</f>
        <v/>
      </c>
      <c r="N97" s="6" t="str">
        <f>IFERROR(IF(VLOOKUP($B97,'لیست پرسنل'!$B$2:$K$101,9,0)="بله",IF($F97=$AU$1,تنظیمات!$D$4,تنظیمات!$D$4*$F97/$AU$1),0),"")</f>
        <v/>
      </c>
      <c r="O97" s="6" t="str">
        <f ca="1">IFERROR(IF(F97=$AU$1,IF(VLOOKUP($B97,'لیست پرسنل'!$B$2:$K$101,10,0)="بله",تنظیمات!$C$2*3*E97,0),IF(VLOOKUP($B97,'لیست پرسنل'!$B$2:$K$101,8,0)="بله",تنظیمات!$C$2*3*E97,0)*F97/$AU$1),"")</f>
        <v/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1.4*G97,"")</f>
        <v/>
      </c>
      <c r="AA97" s="6" t="str">
        <f ca="1">IFERROR(ROUND(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)*H97/100),0),"")</f>
        <v/>
      </c>
      <c r="AB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/F97)*I97*40/100,"")</f>
        <v/>
      </c>
      <c r="AC97" s="6" t="str">
        <f ca="1">IFERROR((((K97*تنظیمات!$K$7)+(L97*تنظیمات!$L$7)+(M97*تنظیمات!$M$7)+(N97*تنظیمات!$N$7)+(O97*تنظیمات!$O$7)+(P97*تنظیمات!$P$7)+(Q97*تنظیمات!$Q$7)+(R97*تنظیمات!$R$7)+(S97*تنظیمات!$S$7)+(T97*تنظیمات!$T$7)+(U97*تنظیمات!$U$7)+(V97*تنظیمات!$V$7)+(W97*تنظیمات!$W$7)+(X97*تنظیمات!$X$7)+(Y97*تنظیمات!$Y$7))*30/F97)/220*J97*35/100,"")</f>
        <v/>
      </c>
      <c r="AD97" s="6"/>
      <c r="AE97" s="6" t="str">
        <f ca="1">IFERROR((K97*تنظیمات!$K$3)+(L97*تنظیمات!$L$3)+(M97*تنظیمات!$M$3)+(N97*تنظیمات!$N$3)+(O97*تنظیمات!$O$3)+(P97*تنظیمات!$P$3)+(Q97*تنظیمات!$Q$3)+(R97*تنظیمات!$R$3)+(S97*تنظیمات!$S$3)+(T97*تنظیمات!$T$3)+(U97*تنظیمات!$U$3)+(V97*تنظیمات!$V$3)+(W97*تنظیمات!$W$3)+(X97*تنظیمات!$X$3)+(Y97*تنظیمات!$Y$3)+(Z97*تنظیمات!$Z$3)+(AA97*تنظیمات!$AA$3)+(AB97*تنظیمات!$AB$3)+(AC97*تنظیمات!$AC$3),"")</f>
        <v/>
      </c>
      <c r="AF97" s="6" t="str">
        <f ca="1">IFERROR(ROUND(AE97*تنظیمات!$C$7/100,0),"")</f>
        <v/>
      </c>
      <c r="AG97" s="41" t="str">
        <f ca="1">IFERROR(ROUND(AE97*تنظیمات!$C$8/100,0),"")</f>
        <v/>
      </c>
      <c r="AH97" s="40" t="str">
        <f ca="1">IFERROR((K97*تنظیمات!$K$5)+(L97*تنظیمات!$L$5)+(M97*تنظیمات!$M$5)+(N97*تنظیمات!$N$5)+(O97*تنظیمات!$O$5)+(P97*تنظیمات!$P$5)+(Q97*تنظیمات!$Q$5)+(R97*تنظیمات!$R$5)+(S97*تنظیمات!$S$5)+(T97*تنظیمات!$T$5)+(U97*تنظیمات!$U$5)+(V97*تنظیمات!$V$5)+(W97*تنظیمات!$W$5)+(X97*تنظیمات!$X$5)+(Y97*تنظیمات!$Y$5)+(Z97*تنظیمات!$Z$5)+(AA97*تنظیمات!$AA$5)+(AB97*تنظیمات!$AB$5)+(AC97*تنظیمات!$AC$5)-(AG97*تنظیمات!$D$9),"")</f>
        <v/>
      </c>
      <c r="AI97" s="40" t="str">
        <f ca="1">IFERROR(IF(AH97&lt;'جدول مالیات'!$F$6,0,
IF(AH97&gt;'جدول مالیات'!$C$10,'جدول مالیات'!$I$9+((AH97-'جدول مالیات'!$C$10)*'جدول مالیات'!$J$10/100),
IF(AH97&gt;'جدول مالیات'!$C$9,'جدول مالیات'!$I$8+((AH97-'جدول مالیات'!$C$9)*'جدول مالیات'!$J$9/100),
IF(AH97&gt;'جدول مالیات'!$C$8,'جدول مالیات'!$I$7+((AH97-'جدول مالیات'!$C$8)*'جدول مالیات'!$J$8/100),
IF(AH97&gt;'جدول مالیات'!$C$7,'جدول مالیات'!$I$6+((AH97-'جدول مالیات'!$C$7)*'جدول مالیات'!$J$7/100),
))))),"")</f>
        <v/>
      </c>
      <c r="AJ97" s="40">
        <f t="shared" ca="1" si="5"/>
        <v>0</v>
      </c>
      <c r="AK97" s="86" t="str">
        <f ca="1">IFERROR(AH97+بهمن!AK97,"")</f>
        <v/>
      </c>
      <c r="AL97" s="86" t="str">
        <f ca="1">IFERROR(IF(AK97&lt;'جدول مالیات'!$F$6*$AT$1,0,
IF(AK97&gt;'جدول مالیات'!$C$10*$AT$1,('جدول مالیات'!$I$9*$AT$1)+((AK97-('جدول مالیات'!$C$10*$AT$1))*'جدول مالیات'!$J$10/100),
IF(AK97&gt;'جدول مالیات'!$C$9*$AT$1,('جدول مالیات'!$I$8*$AT$1)+((AK97-('جدول مالیات'!$C$9*$AT$1))*'جدول مالیات'!$J$9/100),
IF(AK97&gt;'جدول مالیات'!$C$8*$AT$1,('جدول مالیات'!$I$7*$AT$1)+((AK97-('جدول مالیات'!$C$8*$AT$1))*'جدول مالیات'!$J$8/100),
IF(AK97&gt;'جدول مالیات'!$C$7*$AT$1,('جدول مالیات'!$I$6*$AT$1)+((AK97-('جدول مالیات'!$C$7*$AT$1))*'جدول مالیات'!$J$7/100),
))))),"")</f>
        <v/>
      </c>
      <c r="AM97" s="86" t="str">
        <f ca="1">بهمن!AL97</f>
        <v/>
      </c>
      <c r="AN97" s="41">
        <f ca="1">IFERROR(IF(تنظیمات!$C$11="سالانه",AJ97,AI97),"")</f>
        <v>0</v>
      </c>
      <c r="AO97" s="31"/>
      <c r="AP97" s="41" t="str">
        <f t="shared" ca="1" si="6"/>
        <v/>
      </c>
      <c r="AQ97" s="42" t="str">
        <f t="shared" ca="1" si="7"/>
        <v/>
      </c>
      <c r="AR97" s="87" t="str">
        <f t="shared" ca="1" si="8"/>
        <v>اسفند</v>
      </c>
      <c r="AS97" s="78"/>
      <c r="AT97" s="78"/>
      <c r="AU97" s="78"/>
    </row>
    <row r="98" spans="1:47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30" t="str">
        <f>IFERROR(VLOOKUP($B98,'لیست پرسنل'!$B$2:$K$101,5,0),"")</f>
        <v/>
      </c>
      <c r="F98" s="30"/>
      <c r="G98" s="30"/>
      <c r="H98" s="31">
        <v>0</v>
      </c>
      <c r="I98" s="31"/>
      <c r="J98" s="31">
        <v>0</v>
      </c>
      <c r="K98" s="6" t="str">
        <f>IFERROR(VLOOKUP($B98,'لیست پرسنل'!$B$2:$K$21,4,0)*F98,"")</f>
        <v/>
      </c>
      <c r="L98" s="6" t="str">
        <f>IFERROR(IF(VLOOKUP($B98,'لیست پرسنل'!$B$2:$K$21,7,0)="بله",F98*تنظیمات!$C$6,0),"")</f>
        <v/>
      </c>
      <c r="M98" s="6" t="str">
        <f>IFERROR(IF(VLOOKUP($B98,'لیست پرسنل'!$B$2:$K$101,8,0)="بله",IF($F98=$AU$1,تنظیمات!$D$3,تنظیمات!$D$3*$F98/$AU$1),0),"")</f>
        <v/>
      </c>
      <c r="N98" s="6" t="str">
        <f>IFERROR(IF(VLOOKUP($B98,'لیست پرسنل'!$B$2:$K$101,9,0)="بله",IF($F98=$AU$1,تنظیمات!$D$4,تنظیمات!$D$4*$F98/$AU$1),0),"")</f>
        <v/>
      </c>
      <c r="O98" s="6" t="str">
        <f ca="1">IFERROR(IF(F98=$AU$1,IF(VLOOKUP($B98,'لیست پرسنل'!$B$2:$K$101,10,0)="بله",تنظیمات!$C$2*3*E98,0),IF(VLOOKUP($B98,'لیست پرسنل'!$B$2:$K$101,8,0)="بله",تنظیمات!$C$2*3*E98,0)*F98/$AU$1),"")</f>
        <v/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1.4*G98,"")</f>
        <v/>
      </c>
      <c r="AA98" s="6" t="str">
        <f ca="1">IFERROR(ROUND(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)*H98/100),0),"")</f>
        <v/>
      </c>
      <c r="AB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/F98)*I98*40/100,"")</f>
        <v/>
      </c>
      <c r="AC98" s="6" t="str">
        <f ca="1">IFERROR((((K98*تنظیمات!$K$7)+(L98*تنظیمات!$L$7)+(M98*تنظیمات!$M$7)+(N98*تنظیمات!$N$7)+(O98*تنظیمات!$O$7)+(P98*تنظیمات!$P$7)+(Q98*تنظیمات!$Q$7)+(R98*تنظیمات!$R$7)+(S98*تنظیمات!$S$7)+(T98*تنظیمات!$T$7)+(U98*تنظیمات!$U$7)+(V98*تنظیمات!$V$7)+(W98*تنظیمات!$W$7)+(X98*تنظیمات!$X$7)+(Y98*تنظیمات!$Y$7))*30/F98)/220*J98*35/100,"")</f>
        <v/>
      </c>
      <c r="AD98" s="6"/>
      <c r="AE98" s="6" t="str">
        <f ca="1">IFERROR((K98*تنظیمات!$K$3)+(L98*تنظیمات!$L$3)+(M98*تنظیمات!$M$3)+(N98*تنظیمات!$N$3)+(O98*تنظیمات!$O$3)+(P98*تنظیمات!$P$3)+(Q98*تنظیمات!$Q$3)+(R98*تنظیمات!$R$3)+(S98*تنظیمات!$S$3)+(T98*تنظیمات!$T$3)+(U98*تنظیمات!$U$3)+(V98*تنظیمات!$V$3)+(W98*تنظیمات!$W$3)+(X98*تنظیمات!$X$3)+(Y98*تنظیمات!$Y$3)+(Z98*تنظیمات!$Z$3)+(AA98*تنظیمات!$AA$3)+(AB98*تنظیمات!$AB$3)+(AC98*تنظیمات!$AC$3),"")</f>
        <v/>
      </c>
      <c r="AF98" s="6" t="str">
        <f ca="1">IFERROR(ROUND(AE98*تنظیمات!$C$7/100,0),"")</f>
        <v/>
      </c>
      <c r="AG98" s="41" t="str">
        <f ca="1">IFERROR(ROUND(AE98*تنظیمات!$C$8/100,0),"")</f>
        <v/>
      </c>
      <c r="AH98" s="40" t="str">
        <f ca="1">IFERROR((K98*تنظیمات!$K$5)+(L98*تنظیمات!$L$5)+(M98*تنظیمات!$M$5)+(N98*تنظیمات!$N$5)+(O98*تنظیمات!$O$5)+(P98*تنظیمات!$P$5)+(Q98*تنظیمات!$Q$5)+(R98*تنظیمات!$R$5)+(S98*تنظیمات!$S$5)+(T98*تنظیمات!$T$5)+(U98*تنظیمات!$U$5)+(V98*تنظیمات!$V$5)+(W98*تنظیمات!$W$5)+(X98*تنظیمات!$X$5)+(Y98*تنظیمات!$Y$5)+(Z98*تنظیمات!$Z$5)+(AA98*تنظیمات!$AA$5)+(AB98*تنظیمات!$AB$5)+(AC98*تنظیمات!$AC$5)-(AG98*تنظیمات!$D$9),"")</f>
        <v/>
      </c>
      <c r="AI98" s="40" t="str">
        <f ca="1">IFERROR(IF(AH98&lt;'جدول مالیات'!$F$6,0,
IF(AH98&gt;'جدول مالیات'!$C$10,'جدول مالیات'!$I$9+((AH98-'جدول مالیات'!$C$10)*'جدول مالیات'!$J$10/100),
IF(AH98&gt;'جدول مالیات'!$C$9,'جدول مالیات'!$I$8+((AH98-'جدول مالیات'!$C$9)*'جدول مالیات'!$J$9/100),
IF(AH98&gt;'جدول مالیات'!$C$8,'جدول مالیات'!$I$7+((AH98-'جدول مالیات'!$C$8)*'جدول مالیات'!$J$8/100),
IF(AH98&gt;'جدول مالیات'!$C$7,'جدول مالیات'!$I$6+((AH98-'جدول مالیات'!$C$7)*'جدول مالیات'!$J$7/100),
))))),"")</f>
        <v/>
      </c>
      <c r="AJ98" s="40">
        <f t="shared" ca="1" si="5"/>
        <v>0</v>
      </c>
      <c r="AK98" s="86" t="str">
        <f ca="1">IFERROR(AH98+بهمن!AK98,"")</f>
        <v/>
      </c>
      <c r="AL98" s="86" t="str">
        <f ca="1">IFERROR(IF(AK98&lt;'جدول مالیات'!$F$6*$AT$1,0,
IF(AK98&gt;'جدول مالیات'!$C$10*$AT$1,('جدول مالیات'!$I$9*$AT$1)+((AK98-('جدول مالیات'!$C$10*$AT$1))*'جدول مالیات'!$J$10/100),
IF(AK98&gt;'جدول مالیات'!$C$9*$AT$1,('جدول مالیات'!$I$8*$AT$1)+((AK98-('جدول مالیات'!$C$9*$AT$1))*'جدول مالیات'!$J$9/100),
IF(AK98&gt;'جدول مالیات'!$C$8*$AT$1,('جدول مالیات'!$I$7*$AT$1)+((AK98-('جدول مالیات'!$C$8*$AT$1))*'جدول مالیات'!$J$8/100),
IF(AK98&gt;'جدول مالیات'!$C$7*$AT$1,('جدول مالیات'!$I$6*$AT$1)+((AK98-('جدول مالیات'!$C$7*$AT$1))*'جدول مالیات'!$J$7/100),
))))),"")</f>
        <v/>
      </c>
      <c r="AM98" s="86" t="str">
        <f ca="1">بهمن!AL98</f>
        <v/>
      </c>
      <c r="AN98" s="41">
        <f ca="1">IFERROR(IF(تنظیمات!$C$11="سالانه",AJ98,AI98),"")</f>
        <v>0</v>
      </c>
      <c r="AO98" s="31"/>
      <c r="AP98" s="41" t="str">
        <f t="shared" ca="1" si="6"/>
        <v/>
      </c>
      <c r="AQ98" s="42" t="str">
        <f t="shared" ca="1" si="7"/>
        <v/>
      </c>
      <c r="AR98" s="87" t="str">
        <f t="shared" ca="1" si="8"/>
        <v>اسفند</v>
      </c>
      <c r="AS98" s="78"/>
      <c r="AT98" s="78"/>
      <c r="AU98" s="78"/>
    </row>
    <row r="99" spans="1:47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30" t="str">
        <f>IFERROR(VLOOKUP($B99,'لیست پرسنل'!$B$2:$K$101,5,0),"")</f>
        <v/>
      </c>
      <c r="F99" s="30"/>
      <c r="G99" s="30"/>
      <c r="H99" s="31">
        <v>0</v>
      </c>
      <c r="I99" s="31"/>
      <c r="J99" s="31">
        <v>0</v>
      </c>
      <c r="K99" s="6" t="str">
        <f>IFERROR(VLOOKUP($B99,'لیست پرسنل'!$B$2:$K$21,4,0)*F99,"")</f>
        <v/>
      </c>
      <c r="L99" s="6" t="str">
        <f>IFERROR(IF(VLOOKUP($B99,'لیست پرسنل'!$B$2:$K$21,7,0)="بله",F99*تنظیمات!$C$6,0),"")</f>
        <v/>
      </c>
      <c r="M99" s="6" t="str">
        <f>IFERROR(IF(VLOOKUP($B99,'لیست پرسنل'!$B$2:$K$101,8,0)="بله",IF($F99=$AU$1,تنظیمات!$D$3,تنظیمات!$D$3*$F99/$AU$1),0),"")</f>
        <v/>
      </c>
      <c r="N99" s="6" t="str">
        <f>IFERROR(IF(VLOOKUP($B99,'لیست پرسنل'!$B$2:$K$101,9,0)="بله",IF($F99=$AU$1,تنظیمات!$D$4,تنظیمات!$D$4*$F99/$AU$1),0),"")</f>
        <v/>
      </c>
      <c r="O99" s="6" t="str">
        <f ca="1">IFERROR(IF(F99=$AU$1,IF(VLOOKUP($B99,'لیست پرسنل'!$B$2:$K$101,10,0)="بله",تنظیمات!$C$2*3*E99,0),IF(VLOOKUP($B99,'لیست پرسنل'!$B$2:$K$101,8,0)="بله",تنظیمات!$C$2*3*E99,0)*F99/$AU$1),"")</f>
        <v/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1.4*G99,"")</f>
        <v/>
      </c>
      <c r="AA99" s="6" t="str">
        <f ca="1">IFERROR(ROUND(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)*H99/100),0),"")</f>
        <v/>
      </c>
      <c r="AB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/F99)*I99*40/100,"")</f>
        <v/>
      </c>
      <c r="AC99" s="6" t="str">
        <f ca="1">IFERROR((((K99*تنظیمات!$K$7)+(L99*تنظیمات!$L$7)+(M99*تنظیمات!$M$7)+(N99*تنظیمات!$N$7)+(O99*تنظیمات!$O$7)+(P99*تنظیمات!$P$7)+(Q99*تنظیمات!$Q$7)+(R99*تنظیمات!$R$7)+(S99*تنظیمات!$S$7)+(T99*تنظیمات!$T$7)+(U99*تنظیمات!$U$7)+(V99*تنظیمات!$V$7)+(W99*تنظیمات!$W$7)+(X99*تنظیمات!$X$7)+(Y99*تنظیمات!$Y$7))*30/F99)/220*J99*35/100,"")</f>
        <v/>
      </c>
      <c r="AD99" s="6"/>
      <c r="AE99" s="6" t="str">
        <f ca="1">IFERROR((K99*تنظیمات!$K$3)+(L99*تنظیمات!$L$3)+(M99*تنظیمات!$M$3)+(N99*تنظیمات!$N$3)+(O99*تنظیمات!$O$3)+(P99*تنظیمات!$P$3)+(Q99*تنظیمات!$Q$3)+(R99*تنظیمات!$R$3)+(S99*تنظیمات!$S$3)+(T99*تنظیمات!$T$3)+(U99*تنظیمات!$U$3)+(V99*تنظیمات!$V$3)+(W99*تنظیمات!$W$3)+(X99*تنظیمات!$X$3)+(Y99*تنظیمات!$Y$3)+(Z99*تنظیمات!$Z$3)+(AA99*تنظیمات!$AA$3)+(AB99*تنظیمات!$AB$3)+(AC99*تنظیمات!$AC$3),"")</f>
        <v/>
      </c>
      <c r="AF99" s="6" t="str">
        <f ca="1">IFERROR(ROUND(AE99*تنظیمات!$C$7/100,0),"")</f>
        <v/>
      </c>
      <c r="AG99" s="41" t="str">
        <f ca="1">IFERROR(ROUND(AE99*تنظیمات!$C$8/100,0),"")</f>
        <v/>
      </c>
      <c r="AH99" s="40" t="str">
        <f ca="1">IFERROR((K99*تنظیمات!$K$5)+(L99*تنظیمات!$L$5)+(M99*تنظیمات!$M$5)+(N99*تنظیمات!$N$5)+(O99*تنظیمات!$O$5)+(P99*تنظیمات!$P$5)+(Q99*تنظیمات!$Q$5)+(R99*تنظیمات!$R$5)+(S99*تنظیمات!$S$5)+(T99*تنظیمات!$T$5)+(U99*تنظیمات!$U$5)+(V99*تنظیمات!$V$5)+(W99*تنظیمات!$W$5)+(X99*تنظیمات!$X$5)+(Y99*تنظیمات!$Y$5)+(Z99*تنظیمات!$Z$5)+(AA99*تنظیمات!$AA$5)+(AB99*تنظیمات!$AB$5)+(AC99*تنظیمات!$AC$5)-(AG99*تنظیمات!$D$9),"")</f>
        <v/>
      </c>
      <c r="AI99" s="40" t="str">
        <f ca="1">IFERROR(IF(AH99&lt;'جدول مالیات'!$F$6,0,
IF(AH99&gt;'جدول مالیات'!$C$10,'جدول مالیات'!$I$9+((AH99-'جدول مالیات'!$C$10)*'جدول مالیات'!$J$10/100),
IF(AH99&gt;'جدول مالیات'!$C$9,'جدول مالیات'!$I$8+((AH99-'جدول مالیات'!$C$9)*'جدول مالیات'!$J$9/100),
IF(AH99&gt;'جدول مالیات'!$C$8,'جدول مالیات'!$I$7+((AH99-'جدول مالیات'!$C$8)*'جدول مالیات'!$J$8/100),
IF(AH99&gt;'جدول مالیات'!$C$7,'جدول مالیات'!$I$6+((AH99-'جدول مالیات'!$C$7)*'جدول مالیات'!$J$7/100),
))))),"")</f>
        <v/>
      </c>
      <c r="AJ99" s="40">
        <f t="shared" ca="1" si="5"/>
        <v>0</v>
      </c>
      <c r="AK99" s="86" t="str">
        <f ca="1">IFERROR(AH99+بهمن!AK99,"")</f>
        <v/>
      </c>
      <c r="AL99" s="86" t="str">
        <f ca="1">IFERROR(IF(AK99&lt;'جدول مالیات'!$F$6*$AT$1,0,
IF(AK99&gt;'جدول مالیات'!$C$10*$AT$1,('جدول مالیات'!$I$9*$AT$1)+((AK99-('جدول مالیات'!$C$10*$AT$1))*'جدول مالیات'!$J$10/100),
IF(AK99&gt;'جدول مالیات'!$C$9*$AT$1,('جدول مالیات'!$I$8*$AT$1)+((AK99-('جدول مالیات'!$C$9*$AT$1))*'جدول مالیات'!$J$9/100),
IF(AK99&gt;'جدول مالیات'!$C$8*$AT$1,('جدول مالیات'!$I$7*$AT$1)+((AK99-('جدول مالیات'!$C$8*$AT$1))*'جدول مالیات'!$J$8/100),
IF(AK99&gt;'جدول مالیات'!$C$7*$AT$1,('جدول مالیات'!$I$6*$AT$1)+((AK99-('جدول مالیات'!$C$7*$AT$1))*'جدول مالیات'!$J$7/100),
))))),"")</f>
        <v/>
      </c>
      <c r="AM99" s="86" t="str">
        <f ca="1">بهمن!AL99</f>
        <v/>
      </c>
      <c r="AN99" s="41">
        <f ca="1">IFERROR(IF(تنظیمات!$C$11="سالانه",AJ99,AI99),"")</f>
        <v>0</v>
      </c>
      <c r="AO99" s="31"/>
      <c r="AP99" s="41" t="str">
        <f t="shared" ca="1" si="6"/>
        <v/>
      </c>
      <c r="AQ99" s="42" t="str">
        <f t="shared" ca="1" si="7"/>
        <v/>
      </c>
      <c r="AR99" s="87" t="str">
        <f t="shared" ca="1" si="8"/>
        <v>اسفند</v>
      </c>
      <c r="AS99" s="78"/>
      <c r="AT99" s="78"/>
      <c r="AU99" s="78"/>
    </row>
    <row r="100" spans="1:47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30" t="str">
        <f>IFERROR(VLOOKUP($B100,'لیست پرسنل'!$B$2:$K$101,5,0),"")</f>
        <v/>
      </c>
      <c r="F100" s="30"/>
      <c r="G100" s="30"/>
      <c r="H100" s="31">
        <v>0</v>
      </c>
      <c r="I100" s="31"/>
      <c r="J100" s="31">
        <v>0</v>
      </c>
      <c r="K100" s="6" t="str">
        <f>IFERROR(VLOOKUP($B100,'لیست پرسنل'!$B$2:$K$21,4,0)*F100,"")</f>
        <v/>
      </c>
      <c r="L100" s="6" t="str">
        <f>IFERROR(IF(VLOOKUP($B100,'لیست پرسنل'!$B$2:$K$21,7,0)="بله",F100*تنظیمات!$C$6,0),"")</f>
        <v/>
      </c>
      <c r="M100" s="6" t="str">
        <f>IFERROR(IF(VLOOKUP($B100,'لیست پرسنل'!$B$2:$K$101,8,0)="بله",IF($F100=$AU$1,تنظیمات!$D$3,تنظیمات!$D$3*$F100/$AU$1),0),"")</f>
        <v/>
      </c>
      <c r="N100" s="6" t="str">
        <f>IFERROR(IF(VLOOKUP($B100,'لیست پرسنل'!$B$2:$K$101,9,0)="بله",IF($F100=$AU$1,تنظیمات!$D$4,تنظیمات!$D$4*$F100/$AU$1),0),"")</f>
        <v/>
      </c>
      <c r="O100" s="6" t="str">
        <f ca="1">IFERROR(IF(F100=$AU$1,IF(VLOOKUP($B100,'لیست پرسنل'!$B$2:$K$101,10,0)="بله",تنظیمات!$C$2*3*E100,0),IF(VLOOKUP($B100,'لیست پرسنل'!$B$2:$K$101,8,0)="بله",تنظیمات!$C$2*3*E100,0)*F100/$AU$1),"")</f>
        <v/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1.4*G100,"")</f>
        <v/>
      </c>
      <c r="AA100" s="6" t="str">
        <f ca="1">IFERROR(ROUND(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)*H100/100),0),"")</f>
        <v/>
      </c>
      <c r="AB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/F100)*I100*40/100,"")</f>
        <v/>
      </c>
      <c r="AC100" s="6" t="str">
        <f ca="1">IFERROR((((K100*تنظیمات!$K$7)+(L100*تنظیمات!$L$7)+(M100*تنظیمات!$M$7)+(N100*تنظیمات!$N$7)+(O100*تنظیمات!$O$7)+(P100*تنظیمات!$P$7)+(Q100*تنظیمات!$Q$7)+(R100*تنظیمات!$R$7)+(S100*تنظیمات!$S$7)+(T100*تنظیمات!$T$7)+(U100*تنظیمات!$U$7)+(V100*تنظیمات!$V$7)+(W100*تنظیمات!$W$7)+(X100*تنظیمات!$X$7)+(Y100*تنظیمات!$Y$7))*30/F100)/220*J100*35/100,"")</f>
        <v/>
      </c>
      <c r="AD100" s="6"/>
      <c r="AE100" s="6" t="str">
        <f ca="1">IFERROR((K100*تنظیمات!$K$3)+(L100*تنظیمات!$L$3)+(M100*تنظیمات!$M$3)+(N100*تنظیمات!$N$3)+(O100*تنظیمات!$O$3)+(P100*تنظیمات!$P$3)+(Q100*تنظیمات!$Q$3)+(R100*تنظیمات!$R$3)+(S100*تنظیمات!$S$3)+(T100*تنظیمات!$T$3)+(U100*تنظیمات!$U$3)+(V100*تنظیمات!$V$3)+(W100*تنظیمات!$W$3)+(X100*تنظیمات!$X$3)+(Y100*تنظیمات!$Y$3)+(Z100*تنظیمات!$Z$3)+(AA100*تنظیمات!$AA$3)+(AB100*تنظیمات!$AB$3)+(AC100*تنظیمات!$AC$3),"")</f>
        <v/>
      </c>
      <c r="AF100" s="6" t="str">
        <f ca="1">IFERROR(ROUND(AE100*تنظیمات!$C$7/100,0),"")</f>
        <v/>
      </c>
      <c r="AG100" s="41" t="str">
        <f ca="1">IFERROR(ROUND(AE100*تنظیمات!$C$8/100,0),"")</f>
        <v/>
      </c>
      <c r="AH100" s="40" t="str">
        <f ca="1">IFERROR((K100*تنظیمات!$K$5)+(L100*تنظیمات!$L$5)+(M100*تنظیمات!$M$5)+(N100*تنظیمات!$N$5)+(O100*تنظیمات!$O$5)+(P100*تنظیمات!$P$5)+(Q100*تنظیمات!$Q$5)+(R100*تنظیمات!$R$5)+(S100*تنظیمات!$S$5)+(T100*تنظیمات!$T$5)+(U100*تنظیمات!$U$5)+(V100*تنظیمات!$V$5)+(W100*تنظیمات!$W$5)+(X100*تنظیمات!$X$5)+(Y100*تنظیمات!$Y$5)+(Z100*تنظیمات!$Z$5)+(AA100*تنظیمات!$AA$5)+(AB100*تنظیمات!$AB$5)+(AC100*تنظیمات!$AC$5)-(AG100*تنظیمات!$D$9),"")</f>
        <v/>
      </c>
      <c r="AI100" s="40" t="str">
        <f ca="1">IFERROR(IF(AH100&lt;'جدول مالیات'!$F$6,0,
IF(AH100&gt;'جدول مالیات'!$C$10,'جدول مالیات'!$I$9+((AH100-'جدول مالیات'!$C$10)*'جدول مالیات'!$J$10/100),
IF(AH100&gt;'جدول مالیات'!$C$9,'جدول مالیات'!$I$8+((AH100-'جدول مالیات'!$C$9)*'جدول مالیات'!$J$9/100),
IF(AH100&gt;'جدول مالیات'!$C$8,'جدول مالیات'!$I$7+((AH100-'جدول مالیات'!$C$8)*'جدول مالیات'!$J$8/100),
IF(AH100&gt;'جدول مالیات'!$C$7,'جدول مالیات'!$I$6+((AH100-'جدول مالیات'!$C$7)*'جدول مالیات'!$J$7/100),
))))),"")</f>
        <v/>
      </c>
      <c r="AJ100" s="40">
        <f t="shared" ca="1" si="5"/>
        <v>0</v>
      </c>
      <c r="AK100" s="86" t="str">
        <f ca="1">IFERROR(AH100+بهمن!AK100,"")</f>
        <v/>
      </c>
      <c r="AL100" s="86" t="str">
        <f ca="1">IFERROR(IF(AK100&lt;'جدول مالیات'!$F$6*$AT$1,0,
IF(AK100&gt;'جدول مالیات'!$C$10*$AT$1,('جدول مالیات'!$I$9*$AT$1)+((AK100-('جدول مالیات'!$C$10*$AT$1))*'جدول مالیات'!$J$10/100),
IF(AK100&gt;'جدول مالیات'!$C$9*$AT$1,('جدول مالیات'!$I$8*$AT$1)+((AK100-('جدول مالیات'!$C$9*$AT$1))*'جدول مالیات'!$J$9/100),
IF(AK100&gt;'جدول مالیات'!$C$8*$AT$1,('جدول مالیات'!$I$7*$AT$1)+((AK100-('جدول مالیات'!$C$8*$AT$1))*'جدول مالیات'!$J$8/100),
IF(AK100&gt;'جدول مالیات'!$C$7*$AT$1,('جدول مالیات'!$I$6*$AT$1)+((AK100-('جدول مالیات'!$C$7*$AT$1))*'جدول مالیات'!$J$7/100),
))))),"")</f>
        <v/>
      </c>
      <c r="AM100" s="86" t="str">
        <f ca="1">بهمن!AL100</f>
        <v/>
      </c>
      <c r="AN100" s="41">
        <f ca="1">IFERROR(IF(تنظیمات!$C$11="سالانه",AJ100,AI100),"")</f>
        <v>0</v>
      </c>
      <c r="AO100" s="31"/>
      <c r="AP100" s="41" t="str">
        <f t="shared" ca="1" si="6"/>
        <v/>
      </c>
      <c r="AQ100" s="42" t="str">
        <f t="shared" ca="1" si="7"/>
        <v/>
      </c>
      <c r="AR100" s="87" t="str">
        <f t="shared" ca="1" si="8"/>
        <v>اسفند</v>
      </c>
      <c r="AS100" s="78"/>
      <c r="AT100" s="78"/>
      <c r="AU100" s="78"/>
    </row>
    <row r="101" spans="1:47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30" t="str">
        <f>IFERROR(VLOOKUP($B101,'لیست پرسنل'!$B$2:$K$101,5,0),"")</f>
        <v/>
      </c>
      <c r="F101" s="30"/>
      <c r="G101" s="30"/>
      <c r="H101" s="31">
        <v>0</v>
      </c>
      <c r="I101" s="31"/>
      <c r="J101" s="31">
        <v>0</v>
      </c>
      <c r="K101" s="6" t="str">
        <f>IFERROR(VLOOKUP($B101,'لیست پرسنل'!$B$2:$K$21,4,0)*F101,"")</f>
        <v/>
      </c>
      <c r="L101" s="6" t="str">
        <f>IFERROR(IF(VLOOKUP($B101,'لیست پرسنل'!$B$2:$K$21,7,0)="بله",F101*تنظیمات!$C$6,0),"")</f>
        <v/>
      </c>
      <c r="M101" s="6" t="str">
        <f>IFERROR(IF(VLOOKUP($B101,'لیست پرسنل'!$B$2:$K$101,8,0)="بله",IF($F101=$AU$1,تنظیمات!$D$3,تنظیمات!$D$3*$F101/$AU$1),0),"")</f>
        <v/>
      </c>
      <c r="N101" s="6" t="str">
        <f>IFERROR(IF(VLOOKUP($B101,'لیست پرسنل'!$B$2:$K$101,9,0)="بله",IF($F101=$AU$1,تنظیمات!$D$4,تنظیمات!$D$4*$F101/$AU$1),0),"")</f>
        <v/>
      </c>
      <c r="O101" s="6" t="str">
        <f ca="1">IFERROR(IF(F101=$AU$1,IF(VLOOKUP($B101,'لیست پرسنل'!$B$2:$K$101,10,0)="بله",تنظیمات!$C$2*3*E101,0),IF(VLOOKUP($B101,'لیست پرسنل'!$B$2:$K$101,8,0)="بله",تنظیمات!$C$2*3*E101,0)*F101/$AU$1),"")</f>
        <v/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1.4*G101,"")</f>
        <v/>
      </c>
      <c r="AA101" s="6" t="str">
        <f ca="1">IFERROR(ROUND(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)*H101/100),0),"")</f>
        <v/>
      </c>
      <c r="AB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/F101)*I101*40/100,"")</f>
        <v/>
      </c>
      <c r="AC101" s="6" t="str">
        <f ca="1">IFERROR((((K101*تنظیمات!$K$7)+(L101*تنظیمات!$L$7)+(M101*تنظیمات!$M$7)+(N101*تنظیمات!$N$7)+(O101*تنظیمات!$O$7)+(P101*تنظیمات!$P$7)+(Q101*تنظیمات!$Q$7)+(R101*تنظیمات!$R$7)+(S101*تنظیمات!$S$7)+(T101*تنظیمات!$T$7)+(U101*تنظیمات!$U$7)+(V101*تنظیمات!$V$7)+(W101*تنظیمات!$W$7)+(X101*تنظیمات!$X$7)+(Y101*تنظیمات!$Y$7))*30/F101)/220*J101*35/100,"")</f>
        <v/>
      </c>
      <c r="AD101" s="6">
        <f ca="1">SUM(K101:AC101)</f>
        <v>0</v>
      </c>
      <c r="AE101" s="6" t="str">
        <f ca="1">IFERROR((K101*تنظیمات!$K$3)+(L101*تنظیمات!$L$3)+(M101*تنظیمات!$M$3)+(N101*تنظیمات!$N$3)+(O101*تنظیمات!$O$3)+(P101*تنظیمات!$P$3)+(Q101*تنظیمات!$Q$3)+(R101*تنظیمات!$R$3)+(S101*تنظیمات!$S$3)+(T101*تنظیمات!$T$3)+(U101*تنظیمات!$U$3)+(V101*تنظیمات!$V$3)+(W101*تنظیمات!$W$3)+(X101*تنظیمات!$X$3)+(Y101*تنظیمات!$Y$3)+(Z101*تنظیمات!$Z$3)+(AA101*تنظیمات!$AA$3)+(AB101*تنظیمات!$AB$3)+(AC101*تنظیمات!$AC$3),"")</f>
        <v/>
      </c>
      <c r="AF101" s="6" t="str">
        <f ca="1">IFERROR(ROUND(AE101*تنظیمات!$C$7/100,0),"")</f>
        <v/>
      </c>
      <c r="AG101" s="41" t="str">
        <f ca="1">IFERROR(ROUND(AE101*تنظیمات!$C$8/100,0),"")</f>
        <v/>
      </c>
      <c r="AH101" s="40" t="str">
        <f ca="1">IFERROR((K101*تنظیمات!$K$5)+(L101*تنظیمات!$L$5)+(M101*تنظیمات!$M$5)+(N101*تنظیمات!$N$5)+(O101*تنظیمات!$O$5)+(P101*تنظیمات!$P$5)+(Q101*تنظیمات!$Q$5)+(R101*تنظیمات!$R$5)+(S101*تنظیمات!$S$5)+(T101*تنظیمات!$T$5)+(U101*تنظیمات!$U$5)+(V101*تنظیمات!$V$5)+(W101*تنظیمات!$W$5)+(X101*تنظیمات!$X$5)+(Y101*تنظیمات!$Y$5)+(Z101*تنظیمات!$Z$5)+(AA101*تنظیمات!$AA$5)+(AB101*تنظیمات!$AB$5)+(AC101*تنظیمات!$AC$5)-(AG101*تنظیمات!$D$9),"")</f>
        <v/>
      </c>
      <c r="AI101" s="40" t="str">
        <f ca="1">IFERROR(IF(AH101&lt;'جدول مالیات'!$F$6,0,
IF(AH101&gt;'جدول مالیات'!$C$10,'جدول مالیات'!$I$9+((AH101-'جدول مالیات'!$C$10)*'جدول مالیات'!$J$10/100),
IF(AH101&gt;'جدول مالیات'!$C$9,'جدول مالیات'!$I$8+((AH101-'جدول مالیات'!$C$9)*'جدول مالیات'!$J$9/100),
IF(AH101&gt;'جدول مالیات'!$C$8,'جدول مالیات'!$I$7+((AH101-'جدول مالیات'!$C$8)*'جدول مالیات'!$J$8/100),
IF(AH101&gt;'جدول مالیات'!$C$7,'جدول مالیات'!$I$6+((AH101-'جدول مالیات'!$C$7)*'جدول مالیات'!$J$7/100),
))))),"")</f>
        <v/>
      </c>
      <c r="AJ101" s="40">
        <f t="shared" ref="AJ101" ca="1" si="9">IFERROR(IF(AL101&gt;AM101,AL101-AM101,0),"")</f>
        <v>0</v>
      </c>
      <c r="AK101" s="86" t="str">
        <f ca="1">IFERROR(AH101+بهمن!AK101,"")</f>
        <v/>
      </c>
      <c r="AL101" s="86" t="str">
        <f ca="1">IFERROR(IF(AK101&lt;'جدول مالیات'!$F$6*$AT$1,0,
IF(AK101&gt;'جدول مالیات'!$C$10*$AT$1,('جدول مالیات'!$I$9*$AT$1)+((AK101-('جدول مالیات'!$C$10*$AT$1))*'جدول مالیات'!$J$10/100),
IF(AK101&gt;'جدول مالیات'!$C$9*$AT$1,('جدول مالیات'!$I$8*$AT$1)+((AK101-('جدول مالیات'!$C$9*$AT$1))*'جدول مالیات'!$J$9/100),
IF(AK101&gt;'جدول مالیات'!$C$8*$AT$1,('جدول مالیات'!$I$7*$AT$1)+((AK101-('جدول مالیات'!$C$8*$AT$1))*'جدول مالیات'!$J$8/100),
IF(AK101&gt;'جدول مالیات'!$C$7*$AT$1,('جدول مالیات'!$I$6*$AT$1)+((AK101-('جدول مالیات'!$C$7*$AT$1))*'جدول مالیات'!$J$7/100),
))))),"")</f>
        <v/>
      </c>
      <c r="AM101" s="86" t="str">
        <f ca="1">بهمن!AL101</f>
        <v/>
      </c>
      <c r="AN101" s="41">
        <f ca="1">IFERROR(IF(تنظیمات!$C$11="سالانه",AJ101,AI101),"")</f>
        <v>0</v>
      </c>
      <c r="AO101" s="31"/>
      <c r="AP101" s="41" t="str">
        <f t="shared" ca="1" si="6"/>
        <v/>
      </c>
      <c r="AQ101" s="42" t="str">
        <f t="shared" ca="1" si="7"/>
        <v/>
      </c>
      <c r="AR101" s="87" t="str">
        <f t="shared" ca="1" si="8"/>
        <v>اسفند</v>
      </c>
      <c r="AS101" s="78"/>
      <c r="AT101" s="78"/>
      <c r="AU101" s="78"/>
    </row>
    <row r="102" spans="1:47" x14ac:dyDescent="0.2">
      <c r="A102" s="78"/>
      <c r="B102" s="88"/>
      <c r="C102" s="89"/>
      <c r="D102" s="90"/>
      <c r="E102" s="91"/>
      <c r="F102" s="91"/>
      <c r="G102" s="91"/>
      <c r="H102" s="92"/>
      <c r="I102" s="92"/>
      <c r="J102" s="92"/>
      <c r="K102" s="92">
        <f>SUM(K2:K101)</f>
        <v>0</v>
      </c>
      <c r="L102" s="93">
        <f t="shared" ref="L102:AQ102" si="10">SUM(L2:L101)</f>
        <v>0</v>
      </c>
      <c r="M102" s="92">
        <f t="shared" ca="1" si="10"/>
        <v>0</v>
      </c>
      <c r="N102" s="92">
        <f t="shared" ca="1" si="10"/>
        <v>0</v>
      </c>
      <c r="O102" s="92">
        <f t="shared" ca="1" si="10"/>
        <v>0</v>
      </c>
      <c r="P102" s="93">
        <f t="shared" si="10"/>
        <v>0</v>
      </c>
      <c r="Q102" s="93">
        <f t="shared" si="10"/>
        <v>0</v>
      </c>
      <c r="R102" s="93">
        <f t="shared" si="10"/>
        <v>0</v>
      </c>
      <c r="S102" s="93">
        <f t="shared" si="10"/>
        <v>0</v>
      </c>
      <c r="T102" s="93">
        <f t="shared" si="10"/>
        <v>0</v>
      </c>
      <c r="U102" s="93">
        <f t="shared" si="10"/>
        <v>0</v>
      </c>
      <c r="V102" s="93">
        <f t="shared" si="10"/>
        <v>0</v>
      </c>
      <c r="W102" s="93">
        <f t="shared" si="10"/>
        <v>0</v>
      </c>
      <c r="X102" s="93">
        <f t="shared" si="10"/>
        <v>0</v>
      </c>
      <c r="Y102" s="93">
        <f t="shared" si="10"/>
        <v>0</v>
      </c>
      <c r="Z102" s="93">
        <f ca="1">SUM(Z2:Z101)</f>
        <v>0</v>
      </c>
      <c r="AA102" s="93">
        <f t="shared" ref="AA102:AH102" ca="1" si="11">SUM(AA2:AA101)</f>
        <v>0</v>
      </c>
      <c r="AB102" s="93">
        <f t="shared" ca="1" si="11"/>
        <v>0</v>
      </c>
      <c r="AC102" s="93">
        <f t="shared" ca="1" si="11"/>
        <v>0</v>
      </c>
      <c r="AD102" s="93">
        <f t="shared" ca="1" si="11"/>
        <v>0</v>
      </c>
      <c r="AE102" s="93">
        <f t="shared" ca="1" si="11"/>
        <v>0</v>
      </c>
      <c r="AF102" s="93">
        <f t="shared" ca="1" si="11"/>
        <v>0</v>
      </c>
      <c r="AG102" s="93">
        <f t="shared" ca="1" si="11"/>
        <v>0</v>
      </c>
      <c r="AH102" s="92">
        <f t="shared" ca="1" si="11"/>
        <v>0</v>
      </c>
      <c r="AI102" s="92">
        <f t="shared" ca="1" si="10"/>
        <v>0</v>
      </c>
      <c r="AJ102" s="92">
        <f t="shared" ca="1" si="10"/>
        <v>0</v>
      </c>
      <c r="AK102" s="92">
        <f t="shared" ca="1" si="10"/>
        <v>0</v>
      </c>
      <c r="AL102" s="92">
        <f t="shared" ca="1" si="10"/>
        <v>0</v>
      </c>
      <c r="AM102" s="92">
        <f t="shared" ca="1" si="10"/>
        <v>0</v>
      </c>
      <c r="AN102" s="93">
        <f t="shared" ca="1" si="10"/>
        <v>0</v>
      </c>
      <c r="AO102" s="93">
        <f t="shared" si="10"/>
        <v>0</v>
      </c>
      <c r="AP102" s="93">
        <f t="shared" ca="1" si="10"/>
        <v>0</v>
      </c>
      <c r="AQ102" s="93">
        <f t="shared" ca="1" si="10"/>
        <v>0</v>
      </c>
      <c r="AR102" s="78"/>
      <c r="AS102" s="78"/>
      <c r="AT102" s="78"/>
      <c r="AU102" s="78"/>
    </row>
  </sheetData>
  <sheetProtection algorithmName="SHA-512" hashValue="3BwW9mUuTTdPPTX2iCAOLPFmvKwc6KtBerlJNnIbKR6CGt7Kb05hiq2gIdfH2IjqVgnIwHdBhaISIFyw4QEs9Q==" saltValue="I5RSVwfkSY9QKELMeeutnQ==" spinCount="100000" sheet="1" formatCells="0" formatColumns="0" formatRows="0" insertColumns="0" insertRows="0" insertHyperlinks="0" deleteColumns="0" deleteRows="0" sort="0" autoFilter="0" pivotTables="0"/>
  <dataValidations count="5">
    <dataValidation type="whole" allowBlank="1" showInputMessage="1" showErrorMessage="1" sqref="J2:J101" xr:uid="{06547D6B-0845-4124-BF7E-790678AB152C}">
      <formula1>0</formula1>
      <formula2>500</formula2>
    </dataValidation>
    <dataValidation type="whole" allowBlank="1" showInputMessage="1" showErrorMessage="1" sqref="J2:J101" xr:uid="{62F8A9A4-099D-416C-BE82-56B9A2D5E139}">
      <formula1>0</formula1>
      <formula2>248</formula2>
    </dataValidation>
    <dataValidation type="whole" allowBlank="1" showInputMessage="1" showErrorMessage="1" sqref="I2:I101" xr:uid="{F697122F-53F4-4E54-8A33-63FBEF3C2AF7}">
      <formula1>0</formula1>
      <formula2>30</formula2>
    </dataValidation>
    <dataValidation type="whole" allowBlank="1" showInputMessage="1" showErrorMessage="1" sqref="G2:G101" xr:uid="{376D31CE-A12D-441B-AC44-F10113ED42D1}">
      <formula1>0</formula1>
      <formula2>240</formula2>
    </dataValidation>
    <dataValidation type="whole" allowBlank="1" showInputMessage="1" showErrorMessage="1" sqref="F2:F101" xr:uid="{BBF636BA-F308-4A45-A419-111377DB615A}">
      <formula1>0</formula1>
      <formula2>31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9736F6-A263-4588-88F2-54E61B7FEA23}">
          <x14:formula1>
            <xm:f>تنظیمات!$C$15:$C$19</xm:f>
          </x14:formula1>
          <xm:sqref>H2:H101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9E66-36EC-4AC5-94EE-3145C06E6BB9}">
  <dimension ref="A1:T102"/>
  <sheetViews>
    <sheetView rightToLeft="1" zoomScaleNormal="100" workbookViewId="0">
      <pane xSplit="7" ySplit="1" topLeftCell="L2" activePane="bottomRight" state="frozen"/>
      <selection activeCell="X7" sqref="X7"/>
      <selection pane="topRight" activeCell="X7" sqref="X7"/>
      <selection pane="bottomLeft" activeCell="X7" sqref="X7"/>
      <selection pane="bottomRight" activeCell="L6" sqref="L6"/>
    </sheetView>
  </sheetViews>
  <sheetFormatPr defaultRowHeight="14.25" x14ac:dyDescent="0.2"/>
  <cols>
    <col min="1" max="1" width="4.75" style="1" bestFit="1" customWidth="1"/>
    <col min="2" max="2" width="9.25" style="7" bestFit="1" customWidth="1"/>
    <col min="3" max="3" width="9.125" style="1" customWidth="1"/>
    <col min="4" max="4" width="11.875" style="1" customWidth="1"/>
    <col min="5" max="5" width="8.5" style="1" bestFit="1" customWidth="1"/>
    <col min="6" max="6" width="5.625" style="1" bestFit="1" customWidth="1"/>
    <col min="7" max="7" width="12" style="5" bestFit="1" customWidth="1"/>
    <col min="8" max="8" width="10.375" style="1" bestFit="1" customWidth="1"/>
    <col min="9" max="9" width="11.25" style="1" bestFit="1" customWidth="1"/>
    <col min="10" max="11" width="11.25" style="5" customWidth="1"/>
    <col min="12" max="12" width="12.375" style="5" customWidth="1"/>
    <col min="13" max="13" width="10.875" style="5" customWidth="1"/>
    <col min="14" max="14" width="10.375" style="5" bestFit="1" customWidth="1"/>
    <col min="15" max="15" width="10.75" style="5" customWidth="1"/>
    <col min="16" max="16" width="12.125" style="5" bestFit="1" customWidth="1"/>
    <col min="17" max="17" width="10.875" style="5" customWidth="1"/>
    <col min="18" max="18" width="12.125" style="5" customWidth="1"/>
    <col min="19" max="19" width="10.875" style="5" bestFit="1" customWidth="1"/>
    <col min="20" max="20" width="11.25" style="5" customWidth="1"/>
    <col min="21" max="16384" width="9" style="1"/>
  </cols>
  <sheetData>
    <row r="1" spans="1:20" s="39" customFormat="1" ht="33" customHeight="1" x14ac:dyDescent="0.2">
      <c r="A1" s="34" t="str">
        <f>'لیست پرسنل'!A1</f>
        <v>ردیف</v>
      </c>
      <c r="B1" s="35" t="s">
        <v>29</v>
      </c>
      <c r="C1" s="33" t="str">
        <f>'لیست پرسنل'!C1</f>
        <v>نام</v>
      </c>
      <c r="D1" s="33" t="str">
        <f>'لیست پرسنل'!D1</f>
        <v>نام خانوادگی</v>
      </c>
      <c r="E1" s="34" t="s">
        <v>19</v>
      </c>
      <c r="F1" s="34" t="s">
        <v>15</v>
      </c>
      <c r="G1" s="36" t="s">
        <v>79</v>
      </c>
      <c r="H1" s="34" t="s">
        <v>14</v>
      </c>
      <c r="I1" s="34" t="s">
        <v>62</v>
      </c>
      <c r="J1" s="29" t="s">
        <v>82</v>
      </c>
      <c r="K1" s="29" t="s">
        <v>81</v>
      </c>
      <c r="L1" s="29" t="s">
        <v>83</v>
      </c>
      <c r="M1" s="36" t="s">
        <v>80</v>
      </c>
      <c r="N1" s="29" t="s">
        <v>10</v>
      </c>
      <c r="O1" s="29" t="s">
        <v>11</v>
      </c>
      <c r="P1" s="29" t="s">
        <v>27</v>
      </c>
      <c r="Q1" s="29" t="s">
        <v>26</v>
      </c>
      <c r="R1" s="28" t="s">
        <v>65</v>
      </c>
      <c r="S1" s="29" t="s">
        <v>105</v>
      </c>
      <c r="T1" s="29" t="s">
        <v>104</v>
      </c>
    </row>
    <row r="2" spans="1:20" x14ac:dyDescent="0.2">
      <c r="A2" s="2">
        <v>1</v>
      </c>
      <c r="B2" s="30">
        <v>1001</v>
      </c>
      <c r="C2" s="2" t="str">
        <f>IFERROR(VLOOKUP($B2,'لیست پرسنل'!$B$2:$K$101,2,0),"")</f>
        <v>امیر</v>
      </c>
      <c r="D2" s="2" t="str">
        <f>IFERROR(VLOOKUP($B2,'لیست پرسنل'!$B$2:$K$101,3,0),"")</f>
        <v>عموزاد خلیلی</v>
      </c>
      <c r="E2" s="2">
        <f>IFERROR(VLOOKUP($B2,'لیست پرسنل'!$B$2:$K$101,5,0),"")</f>
        <v>2</v>
      </c>
      <c r="F2" s="2">
        <f>IFERROR(VLOOKUP(B2,فروردین!$B$2:$O$101,5,0)+VLOOKUP(B2,اردیبهشت!$B$2:$O$101,5,0)+VLOOKUP(B2,خرداد!$B$2:$O$101,5,0)+VLOOKUP(B2,تیر!$B$2:$O$101,5,0)+VLOOKUP(B2,مرداد!$B$2:$O$101,5,0)+VLOOKUP(B2,شهریور!$B$2:$O$101,5,0)+VLOOKUP(B2,مهر!$B$2:$O$101,5,0)+VLOOKUP(B2,آبان!$B$2:$O$101,5,0)+VLOOKUP(B2,آذر!$B$2:$O$101,5,0)+VLOOKUP(B2,دی!$B$2:$O$101,5,0)+VLOOKUP(B2,بهمن!$B$2:$O$101,5,0)+VLOOKUP(B2,اسفند!$B$2:$O$101,5,0),"")</f>
        <v>31</v>
      </c>
      <c r="G2" s="6">
        <f>IFERROR(VLOOKUP($B2,'لیست پرسنل'!$B$2:$K$6,4,0),"")</f>
        <v>2200000</v>
      </c>
      <c r="H2" s="6">
        <f>IFERROR(IF(VLOOKUP($B2,'لیست پرسنل'!$B$2:$K$6,7,0)="بله",تنظیمات!$C$6,0),"")</f>
        <v>70000</v>
      </c>
      <c r="I2" s="32"/>
      <c r="J2" s="6">
        <f>IFERROR(G2+H2+I2,"")</f>
        <v>2270000</v>
      </c>
      <c r="K2" s="6">
        <f>IFERROR($J2*60*$F2/365,"")</f>
        <v>11567671.232876712</v>
      </c>
      <c r="L2" s="6">
        <f>IFERROR(تنظیمات!$C$2*90*'عیدی و سنوات'!F2/365,"")</f>
        <v>10649773.97260274</v>
      </c>
      <c r="M2" s="6">
        <f>IF(K2&gt;L2,L2,K2)</f>
        <v>10649773.97260274</v>
      </c>
      <c r="N2" s="40">
        <f>IFERROR(IF(M2&lt;'جدول مالیات'!$F$6,0,
IF(M2&gt;'جدول مالیات'!#REF!,'جدول مالیات'!#REF!+((M2-'جدول مالیات'!#REF!)*'جدول مالیات'!#REF!/100),
IF(M2&gt;'جدول مالیات'!#REF!,'جدول مالیات'!$I$10+((M2-'جدول مالیات'!#REF!)*'جدول مالیات'!#REF!/100),
IF(M2&gt;'جدول مالیات'!$C$10,'جدول مالیات'!$I$9+((M2-'جدول مالیات'!$C$10)*'جدول مالیات'!$J$10/100),
IF(M2&gt;'جدول مالیات'!$C$9,'جدول مالیات'!$I$8+((M2-'جدول مالیات'!$C$9)*'جدول مالیات'!$J$9/100),
IF(M2&gt;'جدول مالیات'!$C$8,'جدول مالیات'!$I$7+((M2-'جدول مالیات'!$C$8)*'جدول مالیات'!$J$8/100),
IF(M2&gt;'جدول مالیات'!$C$7,'جدول مالیات'!$I$6+((M2-'جدول مالیات'!$C$7)*'جدول مالیات'!$J$7/100),
))))))),"")</f>
        <v>0</v>
      </c>
      <c r="O2" s="40">
        <f ca="1">IFERROR(IF(Q2&gt;R2,Q2-R2,0),"")</f>
        <v>0</v>
      </c>
      <c r="P2" s="86" t="str">
        <f ca="1">IFERROR(M2+اسفند!AK7,"")</f>
        <v/>
      </c>
      <c r="Q2" s="86" t="str">
        <f ca="1">IFERROR(IF(P2&lt;'جدول مالیات'!$F$6*#REF!,0,
IF(P2&gt;'جدول مالیات'!#REF!*#REF!,('جدول مالیات'!#REF!*#REF!)+((P2-('جدول مالیات'!#REF!*#REF!))*'جدول مالیات'!#REF!/100),
IF(P2&gt;'جدول مالیات'!#REF!*#REF!,('جدول مالیات'!$I$10*#REF!)+((P2-('جدول مالیات'!#REF!*#REF!))*'جدول مالیات'!#REF!/100),
IF(P2&gt;'جدول مالیات'!$C$10*#REF!,('جدول مالیات'!$I$9*#REF!)+((P2-('جدول مالیات'!$C$10*#REF!))*'جدول مالیات'!$J$10/100),
IF(P2&gt;'جدول مالیات'!$C$9*#REF!,('جدول مالیات'!$I$8*#REF!)+((P2-('جدول مالیات'!$C$9*#REF!))*'جدول مالیات'!$J$9/100),
IF(P2&gt;'جدول مالیات'!$C$8*#REF!,('جدول مالیات'!$I$7*#REF!)+((P2-('جدول مالیات'!$C$8*#REF!))*'جدول مالیات'!$J$8/100),
IF(P2&gt;'جدول مالیات'!$C$7*#REF!,('جدول مالیات'!$I$6*#REF!)+((P2-('جدول مالیات'!$C$7*#REF!))*'جدول مالیات'!$J$7/100),
))))))),"")</f>
        <v/>
      </c>
      <c r="R2" s="86" t="str">
        <f ca="1">اسفند!AL7</f>
        <v/>
      </c>
      <c r="S2" s="41">
        <f ca="1">IF(تنظیمات!$C$11="سالانه",O2,N2)</f>
        <v>0</v>
      </c>
      <c r="T2" s="6">
        <f>IFERROR($J2*30*$F2/365,"")</f>
        <v>5783835.6164383562</v>
      </c>
    </row>
    <row r="3" spans="1:20" x14ac:dyDescent="0.2">
      <c r="A3" s="2">
        <v>2</v>
      </c>
      <c r="B3" s="30">
        <v>1002</v>
      </c>
      <c r="C3" s="2" t="str">
        <f>IFERROR(VLOOKUP($B3,'لیست پرسنل'!$B$2:$K$101,2,0),"")</f>
        <v>مهدی</v>
      </c>
      <c r="D3" s="2" t="str">
        <f>IFERROR(VLOOKUP($B3,'لیست پرسنل'!$B$2:$K$101,3,0),"")</f>
        <v>زمانی شهمیرزادی</v>
      </c>
      <c r="E3" s="2">
        <f>IFERROR(VLOOKUP($B3,'لیست پرسنل'!$B$2:$K$101,5,0),"")</f>
        <v>2</v>
      </c>
      <c r="F3" s="2">
        <f>IFERROR(VLOOKUP(B3,فروردین!$B$2:$O$101,5,0)+VLOOKUP(B3,اردیبهشت!$B$2:$O$101,5,0)+VLOOKUP(B3,خرداد!$B$2:$O$101,5,0)+VLOOKUP(B3,تیر!$B$2:$O$101,5,0)+VLOOKUP(B3,مرداد!$B$2:$O$101,5,0)+VLOOKUP(B3,شهریور!$B$2:$O$101,5,0)+VLOOKUP(B3,مهر!$B$2:$O$101,5,0)+VLOOKUP(B3,آبان!$B$2:$O$101,5,0)+VLOOKUP(B3,آذر!$B$2:$O$101,5,0)+VLOOKUP(B3,دی!$B$2:$O$101,5,0)+VLOOKUP(B3,بهمن!$B$2:$O$101,5,0)+VLOOKUP(B3,اسفند!$B$2:$O$101,5,0),"")</f>
        <v>31</v>
      </c>
      <c r="G3" s="6">
        <f>IFERROR(VLOOKUP($B3,'لیست پرسنل'!$B$2:$K$6,4,0),"")</f>
        <v>1850000</v>
      </c>
      <c r="H3" s="6">
        <f>IFERROR(IF(VLOOKUP($B3,'لیست پرسنل'!$B$2:$K$6,7,0)="بله",تنظیمات!$C$6,0),"")</f>
        <v>0</v>
      </c>
      <c r="I3" s="32"/>
      <c r="J3" s="6">
        <f t="shared" ref="J3:J66" si="0">IFERROR(G3+H3+I3,"")</f>
        <v>1850000</v>
      </c>
      <c r="K3" s="6">
        <f t="shared" ref="K3:K66" si="1">IFERROR($J3*60*$F3/365,"")</f>
        <v>9427397.2602739725</v>
      </c>
      <c r="L3" s="6">
        <f>IFERROR(تنظیمات!$C$2*90*'عیدی و سنوات'!F3/365,"")</f>
        <v>10649773.97260274</v>
      </c>
      <c r="M3" s="6">
        <f t="shared" ref="M3:M66" si="2">IF(K3&gt;L3,L3,K3)</f>
        <v>9427397.2602739725</v>
      </c>
      <c r="N3" s="40">
        <f>IFERROR(IF(M3&lt;'جدول مالیات'!$F$6,0,
IF(M3&gt;'جدول مالیات'!#REF!,'جدول مالیات'!#REF!+((M3-'جدول مالیات'!#REF!)*'جدول مالیات'!#REF!/100),
IF(M3&gt;'جدول مالیات'!#REF!,'جدول مالیات'!$I$10+((M3-'جدول مالیات'!#REF!)*'جدول مالیات'!#REF!/100),
IF(M3&gt;'جدول مالیات'!$C$10,'جدول مالیات'!$I$9+((M3-'جدول مالیات'!$C$10)*'جدول مالیات'!$J$10/100),
IF(M3&gt;'جدول مالیات'!$C$9,'جدول مالیات'!$I$8+((M3-'جدول مالیات'!$C$9)*'جدول مالیات'!$J$9/100),
IF(M3&gt;'جدول مالیات'!$C$8,'جدول مالیات'!$I$7+((M3-'جدول مالیات'!$C$8)*'جدول مالیات'!$J$8/100),
IF(M3&gt;'جدول مالیات'!$C$7,'جدول مالیات'!$I$6+((M3-'جدول مالیات'!$C$7)*'جدول مالیات'!$J$7/100),
))))))),"")</f>
        <v>0</v>
      </c>
      <c r="O3" s="40">
        <f t="shared" ref="O3:O6" ca="1" si="3">IFERROR(IF(Q3&gt;R3,Q3-R3,0),"")</f>
        <v>0</v>
      </c>
      <c r="P3" s="86" t="str">
        <f ca="1">IFERROR(M3+اسفند!AK8,"")</f>
        <v/>
      </c>
      <c r="Q3" s="86" t="str">
        <f ca="1">IFERROR(IF(P3&lt;'جدول مالیات'!$F$6*#REF!,0,
IF(P3&gt;'جدول مالیات'!#REF!*#REF!,('جدول مالیات'!#REF!*#REF!)+((P3-('جدول مالیات'!#REF!*#REF!))*'جدول مالیات'!#REF!/100),
IF(P3&gt;'جدول مالیات'!#REF!*#REF!,('جدول مالیات'!$I$10*#REF!)+((P3-('جدول مالیات'!#REF!*#REF!))*'جدول مالیات'!#REF!/100),
IF(P3&gt;'جدول مالیات'!$C$10*#REF!,('جدول مالیات'!$I$9*#REF!)+((P3-('جدول مالیات'!$C$10*#REF!))*'جدول مالیات'!$J$10/100),
IF(P3&gt;'جدول مالیات'!$C$9*#REF!,('جدول مالیات'!$I$8*#REF!)+((P3-('جدول مالیات'!$C$9*#REF!))*'جدول مالیات'!$J$9/100),
IF(P3&gt;'جدول مالیات'!$C$8*#REF!,('جدول مالیات'!$I$7*#REF!)+((P3-('جدول مالیات'!$C$8*#REF!))*'جدول مالیات'!$J$8/100),
IF(P3&gt;'جدول مالیات'!$C$7*#REF!,('جدول مالیات'!$I$6*#REF!)+((P3-('جدول مالیات'!$C$7*#REF!))*'جدول مالیات'!$J$7/100),
))))))),"")</f>
        <v/>
      </c>
      <c r="R3" s="86" t="str">
        <f ca="1">اسفند!AL8</f>
        <v/>
      </c>
      <c r="S3" s="41">
        <f ca="1">IF(تنظیمات!$C$11="سالانه",O3,N3)</f>
        <v>0</v>
      </c>
      <c r="T3" s="6">
        <f t="shared" ref="T3:T66" si="4">IFERROR($J3*30*$F3/365,"")</f>
        <v>4713698.6301369863</v>
      </c>
    </row>
    <row r="4" spans="1:20" x14ac:dyDescent="0.2">
      <c r="A4" s="2">
        <v>3</v>
      </c>
      <c r="B4" s="30">
        <v>1003</v>
      </c>
      <c r="C4" s="2" t="str">
        <f>IFERROR(VLOOKUP($B4,'لیست پرسنل'!$B$2:$K$101,2,0),"")</f>
        <v>محمد</v>
      </c>
      <c r="D4" s="2" t="str">
        <f>IFERROR(VLOOKUP($B4,'لیست پرسنل'!$B$2:$K$101,3,0),"")</f>
        <v>عموزاد خلیلی</v>
      </c>
      <c r="E4" s="2">
        <f>IFERROR(VLOOKUP($B4,'لیست پرسنل'!$B$2:$K$101,5,0),"")</f>
        <v>0</v>
      </c>
      <c r="F4" s="2">
        <f>IFERROR(VLOOKUP(B4,فروردین!$B$2:$O$101,5,0)+VLOOKUP(B4,اردیبهشت!$B$2:$O$101,5,0)+VLOOKUP(B4,خرداد!$B$2:$O$101,5,0)+VLOOKUP(B4,تیر!$B$2:$O$101,5,0)+VLOOKUP(B4,مرداد!$B$2:$O$101,5,0)+VLOOKUP(B4,شهریور!$B$2:$O$101,5,0)+VLOOKUP(B4,مهر!$B$2:$O$101,5,0)+VLOOKUP(B4,آبان!$B$2:$O$101,5,0)+VLOOKUP(B4,آذر!$B$2:$O$101,5,0)+VLOOKUP(B4,دی!$B$2:$O$101,5,0)+VLOOKUP(B4,بهمن!$B$2:$O$101,5,0)+VLOOKUP(B4,اسفند!$B$2:$O$101,5,0),"")</f>
        <v>31</v>
      </c>
      <c r="G4" s="6">
        <f>IFERROR(VLOOKUP($B4,'لیست پرسنل'!$B$2:$K$6,4,0),"")</f>
        <v>1560000</v>
      </c>
      <c r="H4" s="6">
        <f>IFERROR(IF(VLOOKUP($B4,'لیست پرسنل'!$B$2:$K$6,7,0)="بله",تنظیمات!$C$6,0),"")</f>
        <v>70000</v>
      </c>
      <c r="I4" s="32"/>
      <c r="J4" s="6">
        <f t="shared" si="0"/>
        <v>1630000</v>
      </c>
      <c r="K4" s="6">
        <f t="shared" si="1"/>
        <v>8306301.3698630137</v>
      </c>
      <c r="L4" s="6">
        <f>IFERROR(تنظیمات!$C$2*90*'عیدی و سنوات'!F4/365,"")</f>
        <v>10649773.97260274</v>
      </c>
      <c r="M4" s="6">
        <f t="shared" si="2"/>
        <v>8306301.3698630137</v>
      </c>
      <c r="N4" s="40">
        <f>IFERROR(IF(M4&lt;'جدول مالیات'!$F$6,0,
IF(M4&gt;'جدول مالیات'!#REF!,'جدول مالیات'!#REF!+((M4-'جدول مالیات'!#REF!)*'جدول مالیات'!#REF!/100),
IF(M4&gt;'جدول مالیات'!#REF!,'جدول مالیات'!$I$10+((M4-'جدول مالیات'!#REF!)*'جدول مالیات'!#REF!/100),
IF(M4&gt;'جدول مالیات'!$C$10,'جدول مالیات'!$I$9+((M4-'جدول مالیات'!$C$10)*'جدول مالیات'!$J$10/100),
IF(M4&gt;'جدول مالیات'!$C$9,'جدول مالیات'!$I$8+((M4-'جدول مالیات'!$C$9)*'جدول مالیات'!$J$9/100),
IF(M4&gt;'جدول مالیات'!$C$8,'جدول مالیات'!$I$7+((M4-'جدول مالیات'!$C$8)*'جدول مالیات'!$J$8/100),
IF(M4&gt;'جدول مالیات'!$C$7,'جدول مالیات'!$I$6+((M4-'جدول مالیات'!$C$7)*'جدول مالیات'!$J$7/100),
))))))),"")</f>
        <v>0</v>
      </c>
      <c r="O4" s="40">
        <f t="shared" ca="1" si="3"/>
        <v>0</v>
      </c>
      <c r="P4" s="86" t="str">
        <f ca="1">IFERROR(M4+اسفند!AK9,"")</f>
        <v/>
      </c>
      <c r="Q4" s="86" t="str">
        <f ca="1">IFERROR(IF(P4&lt;'جدول مالیات'!$F$6*#REF!,0,
IF(P4&gt;'جدول مالیات'!#REF!*#REF!,('جدول مالیات'!#REF!*#REF!)+((P4-('جدول مالیات'!#REF!*#REF!))*'جدول مالیات'!#REF!/100),
IF(P4&gt;'جدول مالیات'!#REF!*#REF!,('جدول مالیات'!$I$10*#REF!)+((P4-('جدول مالیات'!#REF!*#REF!))*'جدول مالیات'!#REF!/100),
IF(P4&gt;'جدول مالیات'!$C$10*#REF!,('جدول مالیات'!$I$9*#REF!)+((P4-('جدول مالیات'!$C$10*#REF!))*'جدول مالیات'!$J$10/100),
IF(P4&gt;'جدول مالیات'!$C$9*#REF!,('جدول مالیات'!$I$8*#REF!)+((P4-('جدول مالیات'!$C$9*#REF!))*'جدول مالیات'!$J$9/100),
IF(P4&gt;'جدول مالیات'!$C$8*#REF!,('جدول مالیات'!$I$7*#REF!)+((P4-('جدول مالیات'!$C$8*#REF!))*'جدول مالیات'!$J$8/100),
IF(P4&gt;'جدول مالیات'!$C$7*#REF!,('جدول مالیات'!$I$6*#REF!)+((P4-('جدول مالیات'!$C$7*#REF!))*'جدول مالیات'!$J$7/100),
))))))),"")</f>
        <v/>
      </c>
      <c r="R4" s="86" t="str">
        <f ca="1">اسفند!AL9</f>
        <v/>
      </c>
      <c r="S4" s="41">
        <f ca="1">IF(تنظیمات!$C$11="سالانه",O4,N4)</f>
        <v>0</v>
      </c>
      <c r="T4" s="6">
        <f t="shared" si="4"/>
        <v>4153150.6849315069</v>
      </c>
    </row>
    <row r="5" spans="1:20" x14ac:dyDescent="0.2">
      <c r="A5" s="2">
        <v>4</v>
      </c>
      <c r="B5" s="30">
        <v>1004</v>
      </c>
      <c r="C5" s="2" t="str">
        <f>IFERROR(VLOOKUP($B5,'لیست پرسنل'!$B$2:$K$101,2,0),"")</f>
        <v>محسن</v>
      </c>
      <c r="D5" s="2" t="str">
        <f>IFERROR(VLOOKUP($B5,'لیست پرسنل'!$B$2:$K$101,3,0),"")</f>
        <v>احمدی</v>
      </c>
      <c r="E5" s="2">
        <f>IFERROR(VLOOKUP($B5,'لیست پرسنل'!$B$2:$K$101,5,0),"")</f>
        <v>0</v>
      </c>
      <c r="F5" s="2">
        <f>IFERROR(VLOOKUP(B5,فروردین!$B$2:$O$101,5,0)+VLOOKUP(B5,اردیبهشت!$B$2:$O$101,5,0)+VLOOKUP(B5,خرداد!$B$2:$O$101,5,0)+VLOOKUP(B5,تیر!$B$2:$O$101,5,0)+VLOOKUP(B5,مرداد!$B$2:$O$101,5,0)+VLOOKUP(B5,شهریور!$B$2:$O$101,5,0)+VLOOKUP(B5,مهر!$B$2:$O$101,5,0)+VLOOKUP(B5,آبان!$B$2:$O$101,5,0)+VLOOKUP(B5,آذر!$B$2:$O$101,5,0)+VLOOKUP(B5,دی!$B$2:$O$101,5,0)+VLOOKUP(B5,بهمن!$B$2:$O$101,5,0)+VLOOKUP(B5,اسفند!$B$2:$O$101,5,0),"")</f>
        <v>31</v>
      </c>
      <c r="G5" s="6">
        <f>IFERROR(VLOOKUP($B5,'لیست پرسنل'!$B$2:$K$6,4,0),"")</f>
        <v>1450000</v>
      </c>
      <c r="H5" s="6">
        <f>IFERROR(IF(VLOOKUP($B5,'لیست پرسنل'!$B$2:$K$6,7,0)="بله",تنظیمات!$C$6,0),"")</f>
        <v>0</v>
      </c>
      <c r="I5" s="32"/>
      <c r="J5" s="6">
        <f t="shared" si="0"/>
        <v>1450000</v>
      </c>
      <c r="K5" s="6">
        <f t="shared" si="1"/>
        <v>7389041.0958904112</v>
      </c>
      <c r="L5" s="6">
        <f>IFERROR(تنظیمات!$C$2*90*'عیدی و سنوات'!F5/365,"")</f>
        <v>10649773.97260274</v>
      </c>
      <c r="M5" s="6">
        <f t="shared" si="2"/>
        <v>7389041.0958904112</v>
      </c>
      <c r="N5" s="40">
        <f>IFERROR(IF(M5&lt;'جدول مالیات'!$F$6,0,
IF(M5&gt;'جدول مالیات'!#REF!,'جدول مالیات'!#REF!+((M5-'جدول مالیات'!#REF!)*'جدول مالیات'!#REF!/100),
IF(M5&gt;'جدول مالیات'!#REF!,'جدول مالیات'!$I$10+((M5-'جدول مالیات'!#REF!)*'جدول مالیات'!#REF!/100),
IF(M5&gt;'جدول مالیات'!$C$10,'جدول مالیات'!$I$9+((M5-'جدول مالیات'!$C$10)*'جدول مالیات'!$J$10/100),
IF(M5&gt;'جدول مالیات'!$C$9,'جدول مالیات'!$I$8+((M5-'جدول مالیات'!$C$9)*'جدول مالیات'!$J$9/100),
IF(M5&gt;'جدول مالیات'!$C$8,'جدول مالیات'!$I$7+((M5-'جدول مالیات'!$C$8)*'جدول مالیات'!$J$8/100),
IF(M5&gt;'جدول مالیات'!$C$7,'جدول مالیات'!$I$6+((M5-'جدول مالیات'!$C$7)*'جدول مالیات'!$J$7/100),
))))))),"")</f>
        <v>0</v>
      </c>
      <c r="O5" s="40">
        <f t="shared" ca="1" si="3"/>
        <v>0</v>
      </c>
      <c r="P5" s="86" t="str">
        <f ca="1">IFERROR(M5+اسفند!AK10,"")</f>
        <v/>
      </c>
      <c r="Q5" s="86" t="str">
        <f ca="1">IFERROR(IF(P5&lt;'جدول مالیات'!$F$6*#REF!,0,
IF(P5&gt;'جدول مالیات'!#REF!*#REF!,('جدول مالیات'!#REF!*#REF!)+((P5-('جدول مالیات'!#REF!*#REF!))*'جدول مالیات'!#REF!/100),
IF(P5&gt;'جدول مالیات'!#REF!*#REF!,('جدول مالیات'!$I$10*#REF!)+((P5-('جدول مالیات'!#REF!*#REF!))*'جدول مالیات'!#REF!/100),
IF(P5&gt;'جدول مالیات'!$C$10*#REF!,('جدول مالیات'!$I$9*#REF!)+((P5-('جدول مالیات'!$C$10*#REF!))*'جدول مالیات'!$J$10/100),
IF(P5&gt;'جدول مالیات'!$C$9*#REF!,('جدول مالیات'!$I$8*#REF!)+((P5-('جدول مالیات'!$C$9*#REF!))*'جدول مالیات'!$J$9/100),
IF(P5&gt;'جدول مالیات'!$C$8*#REF!,('جدول مالیات'!$I$7*#REF!)+((P5-('جدول مالیات'!$C$8*#REF!))*'جدول مالیات'!$J$8/100),
IF(P5&gt;'جدول مالیات'!$C$7*#REF!,('جدول مالیات'!$I$6*#REF!)+((P5-('جدول مالیات'!$C$7*#REF!))*'جدول مالیات'!$J$7/100),
))))))),"")</f>
        <v/>
      </c>
      <c r="R5" s="86" t="str">
        <f ca="1">اسفند!AL10</f>
        <v/>
      </c>
      <c r="S5" s="41">
        <f ca="1">IF(تنظیمات!$C$11="سالانه",O5,N5)</f>
        <v>0</v>
      </c>
      <c r="T5" s="6">
        <f t="shared" si="4"/>
        <v>3694520.5479452056</v>
      </c>
    </row>
    <row r="6" spans="1:20" x14ac:dyDescent="0.2">
      <c r="A6" s="2">
        <v>5</v>
      </c>
      <c r="B6" s="30">
        <v>1005</v>
      </c>
      <c r="C6" s="2" t="str">
        <f>IFERROR(VLOOKUP($B6,'لیست پرسنل'!$B$2:$K$101,2,0),"")</f>
        <v>حسین</v>
      </c>
      <c r="D6" s="2" t="str">
        <f>IFERROR(VLOOKUP($B6,'لیست پرسنل'!$B$2:$K$101,3,0),"")</f>
        <v>موسوی</v>
      </c>
      <c r="E6" s="2">
        <f>IFERROR(VLOOKUP($B6,'لیست پرسنل'!$B$2:$K$101,5,0),"")</f>
        <v>1</v>
      </c>
      <c r="F6" s="2">
        <f>IFERROR(VLOOKUP(B6,فروردین!$B$2:$O$101,5,0)+VLOOKUP(B6,اردیبهشت!$B$2:$O$101,5,0)+VLOOKUP(B6,خرداد!$B$2:$O$101,5,0)+VLOOKUP(B6,تیر!$B$2:$O$101,5,0)+VLOOKUP(B6,مرداد!$B$2:$O$101,5,0)+VLOOKUP(B6,شهریور!$B$2:$O$101,5,0)+VLOOKUP(B6,مهر!$B$2:$O$101,5,0)+VLOOKUP(B6,آبان!$B$2:$O$101,5,0)+VLOOKUP(B6,آذر!$B$2:$O$101,5,0)+VLOOKUP(B6,دی!$B$2:$O$101,5,0)+VLOOKUP(B6,بهمن!$B$2:$O$101,5,0)+VLOOKUP(B6,اسفند!$B$2:$O$101,5,0),"")</f>
        <v>31</v>
      </c>
      <c r="G6" s="6">
        <f>IFERROR(VLOOKUP($B6,'لیست پرسنل'!$B$2:$K$6,4,0),"")</f>
        <v>1392350</v>
      </c>
      <c r="H6" s="6">
        <f>IFERROR(IF(VLOOKUP($B6,'لیست پرسنل'!$B$2:$K$6,7,0)="بله",تنظیمات!$C$6,0),"")</f>
        <v>70000</v>
      </c>
      <c r="I6" s="32"/>
      <c r="J6" s="6">
        <f t="shared" si="0"/>
        <v>1462350</v>
      </c>
      <c r="K6" s="6">
        <f t="shared" si="1"/>
        <v>7451975.3424657537</v>
      </c>
      <c r="L6" s="6">
        <f>IFERROR(تنظیمات!$C$2*90*'عیدی و سنوات'!F6/365,"")</f>
        <v>10649773.97260274</v>
      </c>
      <c r="M6" s="6">
        <f t="shared" si="2"/>
        <v>7451975.3424657537</v>
      </c>
      <c r="N6" s="40">
        <f>IFERROR(IF(M6&lt;'جدول مالیات'!$F$6,0,
IF(M6&gt;'جدول مالیات'!#REF!,'جدول مالیات'!#REF!+((M6-'جدول مالیات'!#REF!)*'جدول مالیات'!#REF!/100),
IF(M6&gt;'جدول مالیات'!#REF!,'جدول مالیات'!$I$10+((M6-'جدول مالیات'!#REF!)*'جدول مالیات'!#REF!/100),
IF(M6&gt;'جدول مالیات'!$C$10,'جدول مالیات'!$I$9+((M6-'جدول مالیات'!$C$10)*'جدول مالیات'!$J$10/100),
IF(M6&gt;'جدول مالیات'!$C$9,'جدول مالیات'!$I$8+((M6-'جدول مالیات'!$C$9)*'جدول مالیات'!$J$9/100),
IF(M6&gt;'جدول مالیات'!$C$8,'جدول مالیات'!$I$7+((M6-'جدول مالیات'!$C$8)*'جدول مالیات'!$J$8/100),
IF(M6&gt;'جدول مالیات'!$C$7,'جدول مالیات'!$I$6+((M6-'جدول مالیات'!$C$7)*'جدول مالیات'!$J$7/100),
))))))),"")</f>
        <v>0</v>
      </c>
      <c r="O6" s="40">
        <f t="shared" ca="1" si="3"/>
        <v>0</v>
      </c>
      <c r="P6" s="86" t="str">
        <f ca="1">IFERROR(M6+اسفند!AK11,"")</f>
        <v/>
      </c>
      <c r="Q6" s="86" t="str">
        <f ca="1">IFERROR(IF(P6&lt;'جدول مالیات'!$F$6*#REF!,0,
IF(P6&gt;'جدول مالیات'!#REF!*#REF!,('جدول مالیات'!#REF!*#REF!)+((P6-('جدول مالیات'!#REF!*#REF!))*'جدول مالیات'!#REF!/100),
IF(P6&gt;'جدول مالیات'!#REF!*#REF!,('جدول مالیات'!$I$10*#REF!)+((P6-('جدول مالیات'!#REF!*#REF!))*'جدول مالیات'!#REF!/100),
IF(P6&gt;'جدول مالیات'!$C$10*#REF!,('جدول مالیات'!$I$9*#REF!)+((P6-('جدول مالیات'!$C$10*#REF!))*'جدول مالیات'!$J$10/100),
IF(P6&gt;'جدول مالیات'!$C$9*#REF!,('جدول مالیات'!$I$8*#REF!)+((P6-('جدول مالیات'!$C$9*#REF!))*'جدول مالیات'!$J$9/100),
IF(P6&gt;'جدول مالیات'!$C$8*#REF!,('جدول مالیات'!$I$7*#REF!)+((P6-('جدول مالیات'!$C$8*#REF!))*'جدول مالیات'!$J$8/100),
IF(P6&gt;'جدول مالیات'!$C$7*#REF!,('جدول مالیات'!$I$6*#REF!)+((P6-('جدول مالیات'!$C$7*#REF!))*'جدول مالیات'!$J$7/100),
))))))),"")</f>
        <v/>
      </c>
      <c r="R6" s="86" t="str">
        <f ca="1">اسفند!AL11</f>
        <v/>
      </c>
      <c r="S6" s="41">
        <f ca="1">IF(تنظیمات!$C$11="سالانه",O6,N6)</f>
        <v>0</v>
      </c>
      <c r="T6" s="6">
        <f t="shared" si="4"/>
        <v>3725987.6712328768</v>
      </c>
    </row>
    <row r="7" spans="1:20" x14ac:dyDescent="0.2">
      <c r="A7" s="2">
        <v>6</v>
      </c>
      <c r="B7" s="30"/>
      <c r="C7" s="2" t="str">
        <f>IFERROR(VLOOKUP($B7,'لیست پرسنل'!$B$2:$K$101,2,0),"")</f>
        <v/>
      </c>
      <c r="D7" s="2" t="str">
        <f>IFERROR(VLOOKUP($B7,'لیست پرسنل'!$B$2:$K$101,3,0),"")</f>
        <v/>
      </c>
      <c r="E7" s="2" t="str">
        <f>IFERROR(VLOOKUP($B7,'لیست پرسنل'!$B$2:$K$101,5,0),"")</f>
        <v/>
      </c>
      <c r="F7" s="2" t="str">
        <f>IFERROR(VLOOKUP(B7,فروردین!$B$2:$O$101,5,0)+VLOOKUP(B7,اردیبهشت!$B$2:$O$101,5,0)+VLOOKUP(B7,خرداد!$B$2:$O$101,5,0)+VLOOKUP(B7,تیر!$B$2:$O$101,5,0)+VLOOKUP(B7,مرداد!$B$2:$O$101,5,0)+VLOOKUP(B7,شهریور!$B$2:$O$101,5,0)+VLOOKUP(B7,مهر!$B$2:$O$101,5,0)+VLOOKUP(B7,آبان!$B$2:$O$101,5,0)+VLOOKUP(B7,آذر!$B$2:$O$101,5,0)+VLOOKUP(B7,دی!$B$2:$O$101,5,0)+VLOOKUP(B7,بهمن!$B$2:$O$101,5,0)+VLOOKUP(B7,اسفند!$B$2:$O$101,5,0),"")</f>
        <v/>
      </c>
      <c r="G7" s="6" t="str">
        <f>IFERROR(VLOOKUP($B7,'لیست پرسنل'!$B$2:$K$6,4,0),"")</f>
        <v/>
      </c>
      <c r="H7" s="6" t="str">
        <f>IFERROR(IF(VLOOKUP($B7,'لیست پرسنل'!$B$2:$K$6,7,0)="بله",تنظیمات!$C$6,0),"")</f>
        <v/>
      </c>
      <c r="I7" s="32"/>
      <c r="J7" s="6" t="str">
        <f t="shared" si="0"/>
        <v/>
      </c>
      <c r="K7" s="6" t="str">
        <f t="shared" si="1"/>
        <v/>
      </c>
      <c r="L7" s="6" t="str">
        <f>IFERROR(تنظیمات!$C$2*90*'عیدی و سنوات'!F7/365,"")</f>
        <v/>
      </c>
      <c r="M7" s="6" t="str">
        <f t="shared" si="2"/>
        <v/>
      </c>
      <c r="N7" s="40" t="str">
        <f>IFERROR(IF(M7&lt;'جدول مالیات'!$F$6,0,
IF(M7&gt;'جدول مالیات'!#REF!,'جدول مالیات'!#REF!+((M7-'جدول مالیات'!#REF!)*'جدول مالیات'!#REF!/100),
IF(M7&gt;'جدول مالیات'!#REF!,'جدول مالیات'!$I$10+((M7-'جدول مالیات'!#REF!)*'جدول مالیات'!#REF!/100),
IF(M7&gt;'جدول مالیات'!$C$10,'جدول مالیات'!$I$9+((M7-'جدول مالیات'!$C$10)*'جدول مالیات'!$J$10/100),
IF(M7&gt;'جدول مالیات'!$C$9,'جدول مالیات'!$I$8+((M7-'جدول مالیات'!$C$9)*'جدول مالیات'!$J$9/100),
IF(M7&gt;'جدول مالیات'!$C$8,'جدول مالیات'!$I$7+((M7-'جدول مالیات'!$C$8)*'جدول مالیات'!$J$8/100),
IF(M7&gt;'جدول مالیات'!$C$7,'جدول مالیات'!$I$6+((M7-'جدول مالیات'!$C$7)*'جدول مالیات'!$J$7/100),
))))))),"")</f>
        <v/>
      </c>
      <c r="O7" s="40">
        <f t="shared" ref="O7:O8" ca="1" si="5">IFERROR(IF(Q7&gt;R7,Q7-R7,0),"")</f>
        <v>0</v>
      </c>
      <c r="P7" s="86" t="str">
        <f ca="1">IFERROR(M7+اسفند!AK12,"")</f>
        <v/>
      </c>
      <c r="Q7" s="86" t="str">
        <f ca="1">IFERROR(IF(P7&lt;'جدول مالیات'!$F$6*#REF!,0,
IF(P7&gt;'جدول مالیات'!#REF!*#REF!,('جدول مالیات'!#REF!*#REF!)+((P7-('جدول مالیات'!#REF!*#REF!))*'جدول مالیات'!#REF!/100),
IF(P7&gt;'جدول مالیات'!#REF!*#REF!,('جدول مالیات'!$I$10*#REF!)+((P7-('جدول مالیات'!#REF!*#REF!))*'جدول مالیات'!#REF!/100),
IF(P7&gt;'جدول مالیات'!$C$10*#REF!,('جدول مالیات'!$I$9*#REF!)+((P7-('جدول مالیات'!$C$10*#REF!))*'جدول مالیات'!$J$10/100),
IF(P7&gt;'جدول مالیات'!$C$9*#REF!,('جدول مالیات'!$I$8*#REF!)+((P7-('جدول مالیات'!$C$9*#REF!))*'جدول مالیات'!$J$9/100),
IF(P7&gt;'جدول مالیات'!$C$8*#REF!,('جدول مالیات'!$I$7*#REF!)+((P7-('جدول مالیات'!$C$8*#REF!))*'جدول مالیات'!$J$8/100),
IF(P7&gt;'جدول مالیات'!$C$7*#REF!,('جدول مالیات'!$I$6*#REF!)+((P7-('جدول مالیات'!$C$7*#REF!))*'جدول مالیات'!$J$7/100),
))))))),"")</f>
        <v/>
      </c>
      <c r="R7" s="86" t="str">
        <f ca="1">اسفند!AL12</f>
        <v/>
      </c>
      <c r="S7" s="41">
        <f ca="1">IF(تنظیمات!$C$11="سالانه",O7,N7)</f>
        <v>0</v>
      </c>
      <c r="T7" s="6" t="str">
        <f t="shared" si="4"/>
        <v/>
      </c>
    </row>
    <row r="8" spans="1:20" x14ac:dyDescent="0.2">
      <c r="A8" s="2">
        <v>7</v>
      </c>
      <c r="B8" s="30"/>
      <c r="C8" s="2" t="str">
        <f>IFERROR(VLOOKUP($B8,'لیست پرسنل'!$B$2:$K$101,2,0),"")</f>
        <v/>
      </c>
      <c r="D8" s="2" t="str">
        <f>IFERROR(VLOOKUP($B8,'لیست پرسنل'!$B$2:$K$101,3,0),"")</f>
        <v/>
      </c>
      <c r="E8" s="2" t="str">
        <f>IFERROR(VLOOKUP($B8,'لیست پرسنل'!$B$2:$K$101,5,0),"")</f>
        <v/>
      </c>
      <c r="F8" s="2" t="str">
        <f>IFERROR(VLOOKUP(B8,فروردین!$B$2:$O$101,5,0)+VLOOKUP(B8,اردیبهشت!$B$2:$O$101,5,0)+VLOOKUP(B8,خرداد!$B$2:$O$101,5,0)+VLOOKUP(B8,تیر!$B$2:$O$101,5,0)+VLOOKUP(B8,مرداد!$B$2:$O$101,5,0)+VLOOKUP(B8,شهریور!$B$2:$O$101,5,0)+VLOOKUP(B8,مهر!$B$2:$O$101,5,0)+VLOOKUP(B8,آبان!$B$2:$O$101,5,0)+VLOOKUP(B8,آذر!$B$2:$O$101,5,0)+VLOOKUP(B8,دی!$B$2:$O$101,5,0)+VLOOKUP(B8,بهمن!$B$2:$O$101,5,0)+VLOOKUP(B8,اسفند!$B$2:$O$101,5,0),"")</f>
        <v/>
      </c>
      <c r="G8" s="6" t="str">
        <f>IFERROR(VLOOKUP($B8,'لیست پرسنل'!$B$2:$K$6,4,0),"")</f>
        <v/>
      </c>
      <c r="H8" s="6" t="str">
        <f>IFERROR(IF(VLOOKUP($B8,'لیست پرسنل'!$B$2:$K$6,7,0)="بله",تنظیمات!$C$6,0),"")</f>
        <v/>
      </c>
      <c r="I8" s="32"/>
      <c r="J8" s="6" t="str">
        <f t="shared" si="0"/>
        <v/>
      </c>
      <c r="K8" s="6" t="str">
        <f t="shared" si="1"/>
        <v/>
      </c>
      <c r="L8" s="6" t="str">
        <f>IFERROR(تنظیمات!$C$2*90*'عیدی و سنوات'!F8/365,"")</f>
        <v/>
      </c>
      <c r="M8" s="6" t="str">
        <f t="shared" si="2"/>
        <v/>
      </c>
      <c r="N8" s="40" t="str">
        <f>IFERROR(IF(M8&lt;'جدول مالیات'!$F$6,0,
IF(M8&gt;'جدول مالیات'!#REF!,'جدول مالیات'!#REF!+((M8-'جدول مالیات'!#REF!)*'جدول مالیات'!#REF!/100),
IF(M8&gt;'جدول مالیات'!#REF!,'جدول مالیات'!$I$10+((M8-'جدول مالیات'!#REF!)*'جدول مالیات'!#REF!/100),
IF(M8&gt;'جدول مالیات'!$C$10,'جدول مالیات'!$I$9+((M8-'جدول مالیات'!$C$10)*'جدول مالیات'!$J$10/100),
IF(M8&gt;'جدول مالیات'!$C$9,'جدول مالیات'!$I$8+((M8-'جدول مالیات'!$C$9)*'جدول مالیات'!$J$9/100),
IF(M8&gt;'جدول مالیات'!$C$8,'جدول مالیات'!$I$7+((M8-'جدول مالیات'!$C$8)*'جدول مالیات'!$J$8/100),
IF(M8&gt;'جدول مالیات'!$C$7,'جدول مالیات'!$I$6+((M8-'جدول مالیات'!$C$7)*'جدول مالیات'!$J$7/100),
))))))),"")</f>
        <v/>
      </c>
      <c r="O8" s="40">
        <f t="shared" ca="1" si="5"/>
        <v>0</v>
      </c>
      <c r="P8" s="86" t="str">
        <f ca="1">IFERROR(M8+اسفند!AK13,"")</f>
        <v/>
      </c>
      <c r="Q8" s="86" t="str">
        <f ca="1">IFERROR(IF(P8&lt;'جدول مالیات'!$F$6*#REF!,0,
IF(P8&gt;'جدول مالیات'!#REF!*#REF!,('جدول مالیات'!#REF!*#REF!)+((P8-('جدول مالیات'!#REF!*#REF!))*'جدول مالیات'!#REF!/100),
IF(P8&gt;'جدول مالیات'!#REF!*#REF!,('جدول مالیات'!$I$10*#REF!)+((P8-('جدول مالیات'!#REF!*#REF!))*'جدول مالیات'!#REF!/100),
IF(P8&gt;'جدول مالیات'!$C$10*#REF!,('جدول مالیات'!$I$9*#REF!)+((P8-('جدول مالیات'!$C$10*#REF!))*'جدول مالیات'!$J$10/100),
IF(P8&gt;'جدول مالیات'!$C$9*#REF!,('جدول مالیات'!$I$8*#REF!)+((P8-('جدول مالیات'!$C$9*#REF!))*'جدول مالیات'!$J$9/100),
IF(P8&gt;'جدول مالیات'!$C$8*#REF!,('جدول مالیات'!$I$7*#REF!)+((P8-('جدول مالیات'!$C$8*#REF!))*'جدول مالیات'!$J$8/100),
IF(P8&gt;'جدول مالیات'!$C$7*#REF!,('جدول مالیات'!$I$6*#REF!)+((P8-('جدول مالیات'!$C$7*#REF!))*'جدول مالیات'!$J$7/100),
))))))),"")</f>
        <v/>
      </c>
      <c r="R8" s="86" t="str">
        <f ca="1">اسفند!AL13</f>
        <v/>
      </c>
      <c r="S8" s="41">
        <f ca="1">IF(تنظیمات!$C$11="سالانه",O8,N8)</f>
        <v>0</v>
      </c>
      <c r="T8" s="6" t="str">
        <f t="shared" si="4"/>
        <v/>
      </c>
    </row>
    <row r="9" spans="1:20" x14ac:dyDescent="0.2">
      <c r="A9" s="2">
        <v>8</v>
      </c>
      <c r="B9" s="30"/>
      <c r="C9" s="2" t="str">
        <f>IFERROR(VLOOKUP($B9,'لیست پرسنل'!$B$2:$K$101,2,0),"")</f>
        <v/>
      </c>
      <c r="D9" s="2" t="str">
        <f>IFERROR(VLOOKUP($B9,'لیست پرسنل'!$B$2:$K$101,3,0),"")</f>
        <v/>
      </c>
      <c r="E9" s="2" t="str">
        <f>IFERROR(VLOOKUP($B9,'لیست پرسنل'!$B$2:$K$101,5,0),"")</f>
        <v/>
      </c>
      <c r="F9" s="2"/>
      <c r="G9" s="6" t="str">
        <f>IFERROR(VLOOKUP($B9,'لیست پرسنل'!$B$2:$K$6,4,0),"")</f>
        <v/>
      </c>
      <c r="H9" s="6" t="str">
        <f>IFERROR(IF(VLOOKUP($B9,'لیست پرسنل'!$B$2:$K$6,7,0)="بله",تنظیمات!$C$6,0),"")</f>
        <v/>
      </c>
      <c r="I9" s="32"/>
      <c r="J9" s="6" t="str">
        <f t="shared" si="0"/>
        <v/>
      </c>
      <c r="K9" s="6" t="str">
        <f t="shared" si="1"/>
        <v/>
      </c>
      <c r="L9" s="6">
        <f>IFERROR(تنظیمات!$C$2*90*'عیدی و سنوات'!F9/365,"")</f>
        <v>0</v>
      </c>
      <c r="M9" s="6">
        <f t="shared" si="2"/>
        <v>0</v>
      </c>
      <c r="N9" s="40"/>
      <c r="O9" s="40"/>
      <c r="P9" s="86"/>
      <c r="Q9" s="86"/>
      <c r="R9" s="86"/>
      <c r="S9" s="41">
        <f>IF(تنظیمات!$C$11="سالانه",O9,N9)</f>
        <v>0</v>
      </c>
      <c r="T9" s="6" t="str">
        <f t="shared" si="4"/>
        <v/>
      </c>
    </row>
    <row r="10" spans="1:20" x14ac:dyDescent="0.2">
      <c r="A10" s="2">
        <v>9</v>
      </c>
      <c r="B10" s="30"/>
      <c r="C10" s="2" t="str">
        <f>IFERROR(VLOOKUP($B10,'لیست پرسنل'!$B$2:$K$101,2,0),"")</f>
        <v/>
      </c>
      <c r="D10" s="2" t="str">
        <f>IFERROR(VLOOKUP($B10,'لیست پرسنل'!$B$2:$K$101,3,0),"")</f>
        <v/>
      </c>
      <c r="E10" s="2" t="str">
        <f>IFERROR(VLOOKUP($B10,'لیست پرسنل'!$B$2:$K$101,5,0),"")</f>
        <v/>
      </c>
      <c r="F10" s="2"/>
      <c r="G10" s="6" t="str">
        <f>IFERROR(VLOOKUP($B10,'لیست پرسنل'!$B$2:$K$6,4,0),"")</f>
        <v/>
      </c>
      <c r="H10" s="6" t="str">
        <f>IFERROR(IF(VLOOKUP($B10,'لیست پرسنل'!$B$2:$K$6,7,0)="بله",تنظیمات!$C$6,0),"")</f>
        <v/>
      </c>
      <c r="I10" s="32"/>
      <c r="J10" s="6" t="str">
        <f t="shared" si="0"/>
        <v/>
      </c>
      <c r="K10" s="6" t="str">
        <f t="shared" si="1"/>
        <v/>
      </c>
      <c r="L10" s="6">
        <f>IFERROR(تنظیمات!$C$2*90*'عیدی و سنوات'!F10/365,"")</f>
        <v>0</v>
      </c>
      <c r="M10" s="6">
        <f t="shared" si="2"/>
        <v>0</v>
      </c>
      <c r="N10" s="40"/>
      <c r="O10" s="40"/>
      <c r="P10" s="86"/>
      <c r="Q10" s="86"/>
      <c r="R10" s="86"/>
      <c r="S10" s="41">
        <f>IF(تنظیمات!$C$11="سالانه",O10,N10)</f>
        <v>0</v>
      </c>
      <c r="T10" s="6" t="str">
        <f t="shared" si="4"/>
        <v/>
      </c>
    </row>
    <row r="11" spans="1:20" x14ac:dyDescent="0.2">
      <c r="A11" s="2">
        <v>10</v>
      </c>
      <c r="B11" s="30"/>
      <c r="C11" s="2" t="str">
        <f>IFERROR(VLOOKUP($B11,'لیست پرسنل'!$B$2:$K$101,2,0),"")</f>
        <v/>
      </c>
      <c r="D11" s="2" t="str">
        <f>IFERROR(VLOOKUP($B11,'لیست پرسنل'!$B$2:$K$101,3,0),"")</f>
        <v/>
      </c>
      <c r="E11" s="2" t="str">
        <f>IFERROR(VLOOKUP($B11,'لیست پرسنل'!$B$2:$K$101,5,0),"")</f>
        <v/>
      </c>
      <c r="F11" s="2"/>
      <c r="G11" s="6" t="str">
        <f>IFERROR(VLOOKUP($B11,'لیست پرسنل'!$B$2:$K$6,4,0),"")</f>
        <v/>
      </c>
      <c r="H11" s="6" t="str">
        <f>IFERROR(IF(VLOOKUP($B11,'لیست پرسنل'!$B$2:$K$6,7,0)="بله",تنظیمات!$C$6,0),"")</f>
        <v/>
      </c>
      <c r="I11" s="32"/>
      <c r="J11" s="6" t="str">
        <f t="shared" si="0"/>
        <v/>
      </c>
      <c r="K11" s="6" t="str">
        <f t="shared" si="1"/>
        <v/>
      </c>
      <c r="L11" s="6">
        <f>IFERROR(تنظیمات!$C$2*90*'عیدی و سنوات'!F11/365,"")</f>
        <v>0</v>
      </c>
      <c r="M11" s="6">
        <f t="shared" si="2"/>
        <v>0</v>
      </c>
      <c r="N11" s="40"/>
      <c r="O11" s="40"/>
      <c r="P11" s="86"/>
      <c r="Q11" s="86"/>
      <c r="R11" s="86"/>
      <c r="S11" s="41">
        <f>IF(تنظیمات!$C$11="سالانه",O11,N11)</f>
        <v>0</v>
      </c>
      <c r="T11" s="6" t="str">
        <f t="shared" si="4"/>
        <v/>
      </c>
    </row>
    <row r="12" spans="1:20" x14ac:dyDescent="0.2">
      <c r="A12" s="2">
        <v>11</v>
      </c>
      <c r="B12" s="30"/>
      <c r="C12" s="2" t="str">
        <f>IFERROR(VLOOKUP($B12,'لیست پرسنل'!$B$2:$K$101,2,0),"")</f>
        <v/>
      </c>
      <c r="D12" s="2" t="str">
        <f>IFERROR(VLOOKUP($B12,'لیست پرسنل'!$B$2:$K$101,3,0),"")</f>
        <v/>
      </c>
      <c r="E12" s="2" t="str">
        <f>IFERROR(VLOOKUP($B12,'لیست پرسنل'!$B$2:$K$101,5,0),"")</f>
        <v/>
      </c>
      <c r="F12" s="2"/>
      <c r="G12" s="6" t="str">
        <f>IFERROR(VLOOKUP($B12,'لیست پرسنل'!$B$2:$K$6,4,0),"")</f>
        <v/>
      </c>
      <c r="H12" s="6" t="str">
        <f>IFERROR(IF(VLOOKUP($B12,'لیست پرسنل'!$B$2:$K$6,7,0)="بله",تنظیمات!$C$6,0),"")</f>
        <v/>
      </c>
      <c r="I12" s="32"/>
      <c r="J12" s="6" t="str">
        <f t="shared" si="0"/>
        <v/>
      </c>
      <c r="K12" s="6" t="str">
        <f t="shared" si="1"/>
        <v/>
      </c>
      <c r="L12" s="6">
        <f>IFERROR(تنظیمات!$C$2*90*'عیدی و سنوات'!F12/365,"")</f>
        <v>0</v>
      </c>
      <c r="M12" s="6">
        <f t="shared" si="2"/>
        <v>0</v>
      </c>
      <c r="N12" s="40"/>
      <c r="O12" s="40"/>
      <c r="P12" s="86"/>
      <c r="Q12" s="86"/>
      <c r="R12" s="86"/>
      <c r="S12" s="41">
        <f>IF(تنظیمات!$C$11="سالانه",O12,N12)</f>
        <v>0</v>
      </c>
      <c r="T12" s="6" t="str">
        <f t="shared" si="4"/>
        <v/>
      </c>
    </row>
    <row r="13" spans="1:20" x14ac:dyDescent="0.2">
      <c r="A13" s="2">
        <v>12</v>
      </c>
      <c r="B13" s="30"/>
      <c r="C13" s="2" t="str">
        <f>IFERROR(VLOOKUP($B13,'لیست پرسنل'!$B$2:$K$101,2,0),"")</f>
        <v/>
      </c>
      <c r="D13" s="2" t="str">
        <f>IFERROR(VLOOKUP($B13,'لیست پرسنل'!$B$2:$K$101,3,0),"")</f>
        <v/>
      </c>
      <c r="E13" s="2" t="str">
        <f>IFERROR(VLOOKUP($B13,'لیست پرسنل'!$B$2:$K$101,5,0),"")</f>
        <v/>
      </c>
      <c r="F13" s="2"/>
      <c r="G13" s="6" t="str">
        <f>IFERROR(VLOOKUP($B13,'لیست پرسنل'!$B$2:$K$6,4,0),"")</f>
        <v/>
      </c>
      <c r="H13" s="6" t="str">
        <f>IFERROR(IF(VLOOKUP($B13,'لیست پرسنل'!$B$2:$K$6,7,0)="بله",تنظیمات!$C$6,0),"")</f>
        <v/>
      </c>
      <c r="I13" s="32"/>
      <c r="J13" s="6" t="str">
        <f t="shared" si="0"/>
        <v/>
      </c>
      <c r="K13" s="6" t="str">
        <f t="shared" si="1"/>
        <v/>
      </c>
      <c r="L13" s="6">
        <f>IFERROR(تنظیمات!$C$2*90*'عیدی و سنوات'!F13/365,"")</f>
        <v>0</v>
      </c>
      <c r="M13" s="6">
        <f t="shared" si="2"/>
        <v>0</v>
      </c>
      <c r="N13" s="40"/>
      <c r="O13" s="40"/>
      <c r="P13" s="86"/>
      <c r="Q13" s="86"/>
      <c r="R13" s="86"/>
      <c r="S13" s="41">
        <f>IF(تنظیمات!$C$11="سالانه",O13,N13)</f>
        <v>0</v>
      </c>
      <c r="T13" s="6" t="str">
        <f t="shared" si="4"/>
        <v/>
      </c>
    </row>
    <row r="14" spans="1:20" x14ac:dyDescent="0.2">
      <c r="A14" s="2">
        <v>13</v>
      </c>
      <c r="B14" s="30"/>
      <c r="C14" s="2" t="str">
        <f>IFERROR(VLOOKUP($B14,'لیست پرسنل'!$B$2:$K$101,2,0),"")</f>
        <v/>
      </c>
      <c r="D14" s="2" t="str">
        <f>IFERROR(VLOOKUP($B14,'لیست پرسنل'!$B$2:$K$101,3,0),"")</f>
        <v/>
      </c>
      <c r="E14" s="2" t="str">
        <f>IFERROR(VLOOKUP($B14,'لیست پرسنل'!$B$2:$K$101,5,0),"")</f>
        <v/>
      </c>
      <c r="F14" s="2"/>
      <c r="G14" s="6" t="str">
        <f>IFERROR(VLOOKUP($B14,'لیست پرسنل'!$B$2:$K$6,4,0),"")</f>
        <v/>
      </c>
      <c r="H14" s="6" t="str">
        <f>IFERROR(IF(VLOOKUP($B14,'لیست پرسنل'!$B$2:$K$6,7,0)="بله",تنظیمات!$C$6,0),"")</f>
        <v/>
      </c>
      <c r="I14" s="32"/>
      <c r="J14" s="6" t="str">
        <f t="shared" si="0"/>
        <v/>
      </c>
      <c r="K14" s="6" t="str">
        <f t="shared" si="1"/>
        <v/>
      </c>
      <c r="L14" s="6">
        <f>IFERROR(تنظیمات!$C$2*90*'عیدی و سنوات'!F14/365,"")</f>
        <v>0</v>
      </c>
      <c r="M14" s="6">
        <f t="shared" si="2"/>
        <v>0</v>
      </c>
      <c r="N14" s="40"/>
      <c r="O14" s="40"/>
      <c r="P14" s="86"/>
      <c r="Q14" s="86"/>
      <c r="R14" s="86"/>
      <c r="S14" s="41">
        <f>IF(تنظیمات!$C$11="سالانه",O14,N14)</f>
        <v>0</v>
      </c>
      <c r="T14" s="6" t="str">
        <f t="shared" si="4"/>
        <v/>
      </c>
    </row>
    <row r="15" spans="1:20" x14ac:dyDescent="0.2">
      <c r="A15" s="2">
        <v>14</v>
      </c>
      <c r="B15" s="30"/>
      <c r="C15" s="2" t="str">
        <f>IFERROR(VLOOKUP($B15,'لیست پرسنل'!$B$2:$K$101,2,0),"")</f>
        <v/>
      </c>
      <c r="D15" s="2" t="str">
        <f>IFERROR(VLOOKUP($B15,'لیست پرسنل'!$B$2:$K$101,3,0),"")</f>
        <v/>
      </c>
      <c r="E15" s="2" t="str">
        <f>IFERROR(VLOOKUP($B15,'لیست پرسنل'!$B$2:$K$101,5,0),"")</f>
        <v/>
      </c>
      <c r="F15" s="2"/>
      <c r="G15" s="6" t="str">
        <f>IFERROR(VLOOKUP($B15,'لیست پرسنل'!$B$2:$K$6,4,0),"")</f>
        <v/>
      </c>
      <c r="H15" s="6" t="str">
        <f>IFERROR(IF(VLOOKUP($B15,'لیست پرسنل'!$B$2:$K$6,7,0)="بله",تنظیمات!$C$6,0),"")</f>
        <v/>
      </c>
      <c r="I15" s="32"/>
      <c r="J15" s="6" t="str">
        <f t="shared" si="0"/>
        <v/>
      </c>
      <c r="K15" s="6" t="str">
        <f t="shared" si="1"/>
        <v/>
      </c>
      <c r="L15" s="6">
        <f>IFERROR(تنظیمات!$C$2*90*'عیدی و سنوات'!F15/365,"")</f>
        <v>0</v>
      </c>
      <c r="M15" s="6">
        <f t="shared" si="2"/>
        <v>0</v>
      </c>
      <c r="N15" s="40"/>
      <c r="O15" s="40"/>
      <c r="P15" s="86"/>
      <c r="Q15" s="86"/>
      <c r="R15" s="86"/>
      <c r="S15" s="41">
        <f>IF(تنظیمات!$C$11="سالانه",O15,N15)</f>
        <v>0</v>
      </c>
      <c r="T15" s="6" t="str">
        <f t="shared" si="4"/>
        <v/>
      </c>
    </row>
    <row r="16" spans="1:20" x14ac:dyDescent="0.2">
      <c r="A16" s="2">
        <v>15</v>
      </c>
      <c r="B16" s="30"/>
      <c r="C16" s="2" t="str">
        <f>IFERROR(VLOOKUP($B16,'لیست پرسنل'!$B$2:$K$101,2,0),"")</f>
        <v/>
      </c>
      <c r="D16" s="2" t="str">
        <f>IFERROR(VLOOKUP($B16,'لیست پرسنل'!$B$2:$K$101,3,0),"")</f>
        <v/>
      </c>
      <c r="E16" s="2" t="str">
        <f>IFERROR(VLOOKUP($B16,'لیست پرسنل'!$B$2:$K$101,5,0),"")</f>
        <v/>
      </c>
      <c r="F16" s="2"/>
      <c r="G16" s="6" t="str">
        <f>IFERROR(VLOOKUP($B16,'لیست پرسنل'!$B$2:$K$6,4,0),"")</f>
        <v/>
      </c>
      <c r="H16" s="6" t="str">
        <f>IFERROR(IF(VLOOKUP($B16,'لیست پرسنل'!$B$2:$K$6,7,0)="بله",تنظیمات!$C$6,0),"")</f>
        <v/>
      </c>
      <c r="I16" s="32"/>
      <c r="J16" s="6" t="str">
        <f t="shared" si="0"/>
        <v/>
      </c>
      <c r="K16" s="6" t="str">
        <f t="shared" si="1"/>
        <v/>
      </c>
      <c r="L16" s="6">
        <f>IFERROR(تنظیمات!$C$2*90*'عیدی و سنوات'!F16/365,"")</f>
        <v>0</v>
      </c>
      <c r="M16" s="6">
        <f t="shared" si="2"/>
        <v>0</v>
      </c>
      <c r="N16" s="40"/>
      <c r="O16" s="40"/>
      <c r="P16" s="86"/>
      <c r="Q16" s="86"/>
      <c r="R16" s="86"/>
      <c r="S16" s="41">
        <f>IF(تنظیمات!$C$11="سالانه",O16,N16)</f>
        <v>0</v>
      </c>
      <c r="T16" s="6" t="str">
        <f t="shared" si="4"/>
        <v/>
      </c>
    </row>
    <row r="17" spans="1:20" x14ac:dyDescent="0.2">
      <c r="A17" s="2">
        <v>16</v>
      </c>
      <c r="B17" s="30"/>
      <c r="C17" s="2" t="str">
        <f>IFERROR(VLOOKUP($B17,'لیست پرسنل'!$B$2:$K$101,2,0),"")</f>
        <v/>
      </c>
      <c r="D17" s="2" t="str">
        <f>IFERROR(VLOOKUP($B17,'لیست پرسنل'!$B$2:$K$101,3,0),"")</f>
        <v/>
      </c>
      <c r="E17" s="2" t="str">
        <f>IFERROR(VLOOKUP($B17,'لیست پرسنل'!$B$2:$K$101,5,0),"")</f>
        <v/>
      </c>
      <c r="F17" s="2"/>
      <c r="G17" s="6" t="str">
        <f>IFERROR(VLOOKUP($B17,'لیست پرسنل'!$B$2:$K$6,4,0),"")</f>
        <v/>
      </c>
      <c r="H17" s="6" t="str">
        <f>IFERROR(IF(VLOOKUP($B17,'لیست پرسنل'!$B$2:$K$6,7,0)="بله",تنظیمات!$C$6,0),"")</f>
        <v/>
      </c>
      <c r="I17" s="32"/>
      <c r="J17" s="6" t="str">
        <f t="shared" si="0"/>
        <v/>
      </c>
      <c r="K17" s="6" t="str">
        <f t="shared" si="1"/>
        <v/>
      </c>
      <c r="L17" s="6">
        <f>IFERROR(تنظیمات!$C$2*90*'عیدی و سنوات'!F17/365,"")</f>
        <v>0</v>
      </c>
      <c r="M17" s="6">
        <f t="shared" si="2"/>
        <v>0</v>
      </c>
      <c r="N17" s="40"/>
      <c r="O17" s="40"/>
      <c r="P17" s="86"/>
      <c r="Q17" s="86"/>
      <c r="R17" s="86"/>
      <c r="S17" s="41">
        <f>IF(تنظیمات!$C$11="سالانه",O17,N17)</f>
        <v>0</v>
      </c>
      <c r="T17" s="6" t="str">
        <f t="shared" si="4"/>
        <v/>
      </c>
    </row>
    <row r="18" spans="1:20" x14ac:dyDescent="0.2">
      <c r="A18" s="2">
        <v>17</v>
      </c>
      <c r="B18" s="30"/>
      <c r="C18" s="2" t="str">
        <f>IFERROR(VLOOKUP($B18,'لیست پرسنل'!$B$2:$K$101,2,0),"")</f>
        <v/>
      </c>
      <c r="D18" s="2" t="str">
        <f>IFERROR(VLOOKUP($B18,'لیست پرسنل'!$B$2:$K$101,3,0),"")</f>
        <v/>
      </c>
      <c r="E18" s="2" t="str">
        <f>IFERROR(VLOOKUP($B18,'لیست پرسنل'!$B$2:$K$101,5,0),"")</f>
        <v/>
      </c>
      <c r="F18" s="2"/>
      <c r="G18" s="6" t="str">
        <f>IFERROR(VLOOKUP($B18,'لیست پرسنل'!$B$2:$K$6,4,0),"")</f>
        <v/>
      </c>
      <c r="H18" s="6" t="str">
        <f>IFERROR(IF(VLOOKUP($B18,'لیست پرسنل'!$B$2:$K$6,7,0)="بله",تنظیمات!$C$6,0),"")</f>
        <v/>
      </c>
      <c r="I18" s="32"/>
      <c r="J18" s="6" t="str">
        <f t="shared" si="0"/>
        <v/>
      </c>
      <c r="K18" s="6" t="str">
        <f t="shared" si="1"/>
        <v/>
      </c>
      <c r="L18" s="6">
        <f>IFERROR(تنظیمات!$C$2*90*'عیدی و سنوات'!F18/365,"")</f>
        <v>0</v>
      </c>
      <c r="M18" s="6">
        <f t="shared" si="2"/>
        <v>0</v>
      </c>
      <c r="N18" s="40"/>
      <c r="O18" s="40"/>
      <c r="P18" s="86"/>
      <c r="Q18" s="86"/>
      <c r="R18" s="86"/>
      <c r="S18" s="41">
        <f>IF(تنظیمات!$C$11="سالانه",O18,N18)</f>
        <v>0</v>
      </c>
      <c r="T18" s="6" t="str">
        <f t="shared" si="4"/>
        <v/>
      </c>
    </row>
    <row r="19" spans="1:20" x14ac:dyDescent="0.2">
      <c r="A19" s="2">
        <v>18</v>
      </c>
      <c r="B19" s="30"/>
      <c r="C19" s="2" t="str">
        <f>IFERROR(VLOOKUP($B19,'لیست پرسنل'!$B$2:$K$101,2,0),"")</f>
        <v/>
      </c>
      <c r="D19" s="2" t="str">
        <f>IFERROR(VLOOKUP($B19,'لیست پرسنل'!$B$2:$K$101,3,0),"")</f>
        <v/>
      </c>
      <c r="E19" s="2" t="str">
        <f>IFERROR(VLOOKUP($B19,'لیست پرسنل'!$B$2:$K$101,5,0),"")</f>
        <v/>
      </c>
      <c r="F19" s="2"/>
      <c r="G19" s="6" t="str">
        <f>IFERROR(VLOOKUP($B19,'لیست پرسنل'!$B$2:$K$6,4,0),"")</f>
        <v/>
      </c>
      <c r="H19" s="6" t="str">
        <f>IFERROR(IF(VLOOKUP($B19,'لیست پرسنل'!$B$2:$K$6,7,0)="بله",تنظیمات!$C$6,0),"")</f>
        <v/>
      </c>
      <c r="I19" s="32"/>
      <c r="J19" s="6" t="str">
        <f t="shared" si="0"/>
        <v/>
      </c>
      <c r="K19" s="6" t="str">
        <f t="shared" si="1"/>
        <v/>
      </c>
      <c r="L19" s="6">
        <f>IFERROR(تنظیمات!$C$2*90*'عیدی و سنوات'!F19/365,"")</f>
        <v>0</v>
      </c>
      <c r="M19" s="6">
        <f t="shared" si="2"/>
        <v>0</v>
      </c>
      <c r="N19" s="40"/>
      <c r="O19" s="40"/>
      <c r="P19" s="86"/>
      <c r="Q19" s="86"/>
      <c r="R19" s="86"/>
      <c r="S19" s="41">
        <f>IF(تنظیمات!$C$11="سالانه",O19,N19)</f>
        <v>0</v>
      </c>
      <c r="T19" s="6" t="str">
        <f t="shared" si="4"/>
        <v/>
      </c>
    </row>
    <row r="20" spans="1:20" x14ac:dyDescent="0.2">
      <c r="A20" s="2">
        <v>19</v>
      </c>
      <c r="B20" s="30"/>
      <c r="C20" s="2" t="str">
        <f>IFERROR(VLOOKUP($B20,'لیست پرسنل'!$B$2:$K$101,2,0),"")</f>
        <v/>
      </c>
      <c r="D20" s="2" t="str">
        <f>IFERROR(VLOOKUP($B20,'لیست پرسنل'!$B$2:$K$101,3,0),"")</f>
        <v/>
      </c>
      <c r="E20" s="2" t="str">
        <f>IFERROR(VLOOKUP($B20,'لیست پرسنل'!$B$2:$K$101,5,0),"")</f>
        <v/>
      </c>
      <c r="F20" s="2"/>
      <c r="G20" s="6" t="str">
        <f>IFERROR(VLOOKUP($B20,'لیست پرسنل'!$B$2:$K$6,4,0),"")</f>
        <v/>
      </c>
      <c r="H20" s="6" t="str">
        <f>IFERROR(IF(VLOOKUP($B20,'لیست پرسنل'!$B$2:$K$6,7,0)="بله",تنظیمات!$C$6,0),"")</f>
        <v/>
      </c>
      <c r="I20" s="32"/>
      <c r="J20" s="6" t="str">
        <f t="shared" si="0"/>
        <v/>
      </c>
      <c r="K20" s="6" t="str">
        <f t="shared" si="1"/>
        <v/>
      </c>
      <c r="L20" s="6">
        <f>IFERROR(تنظیمات!$C$2*90*'عیدی و سنوات'!F20/365,"")</f>
        <v>0</v>
      </c>
      <c r="M20" s="6">
        <f t="shared" si="2"/>
        <v>0</v>
      </c>
      <c r="N20" s="40"/>
      <c r="O20" s="40"/>
      <c r="P20" s="86"/>
      <c r="Q20" s="86"/>
      <c r="R20" s="86"/>
      <c r="S20" s="41">
        <f>IF(تنظیمات!$C$11="سالانه",O20,N20)</f>
        <v>0</v>
      </c>
      <c r="T20" s="6" t="str">
        <f t="shared" si="4"/>
        <v/>
      </c>
    </row>
    <row r="21" spans="1:20" x14ac:dyDescent="0.2">
      <c r="A21" s="2">
        <v>20</v>
      </c>
      <c r="B21" s="30"/>
      <c r="C21" s="2" t="str">
        <f>IFERROR(VLOOKUP($B21,'لیست پرسنل'!$B$2:$K$101,2,0),"")</f>
        <v/>
      </c>
      <c r="D21" s="2" t="str">
        <f>IFERROR(VLOOKUP($B21,'لیست پرسنل'!$B$2:$K$101,3,0),"")</f>
        <v/>
      </c>
      <c r="E21" s="2" t="str">
        <f>IFERROR(VLOOKUP($B21,'لیست پرسنل'!$B$2:$K$101,5,0),"")</f>
        <v/>
      </c>
      <c r="F21" s="2"/>
      <c r="G21" s="6" t="str">
        <f>IFERROR(VLOOKUP($B21,'لیست پرسنل'!$B$2:$K$6,4,0),"")</f>
        <v/>
      </c>
      <c r="H21" s="6" t="str">
        <f>IFERROR(IF(VLOOKUP($B21,'لیست پرسنل'!$B$2:$K$6,7,0)="بله",تنظیمات!$C$6,0),"")</f>
        <v/>
      </c>
      <c r="I21" s="32"/>
      <c r="J21" s="6" t="str">
        <f t="shared" si="0"/>
        <v/>
      </c>
      <c r="K21" s="6" t="str">
        <f t="shared" si="1"/>
        <v/>
      </c>
      <c r="L21" s="6">
        <f>IFERROR(تنظیمات!$C$2*90*'عیدی و سنوات'!F21/365,"")</f>
        <v>0</v>
      </c>
      <c r="M21" s="6">
        <f t="shared" si="2"/>
        <v>0</v>
      </c>
      <c r="N21" s="40"/>
      <c r="O21" s="40"/>
      <c r="P21" s="86"/>
      <c r="Q21" s="86"/>
      <c r="R21" s="86"/>
      <c r="S21" s="41"/>
      <c r="T21" s="6" t="str">
        <f t="shared" si="4"/>
        <v/>
      </c>
    </row>
    <row r="22" spans="1:20" x14ac:dyDescent="0.2">
      <c r="A22" s="2">
        <v>21</v>
      </c>
      <c r="B22" s="30"/>
      <c r="C22" s="2" t="str">
        <f>IFERROR(VLOOKUP($B22,'لیست پرسنل'!$B$2:$K$101,2,0),"")</f>
        <v/>
      </c>
      <c r="D22" s="2" t="str">
        <f>IFERROR(VLOOKUP($B22,'لیست پرسنل'!$B$2:$K$101,3,0),"")</f>
        <v/>
      </c>
      <c r="E22" s="2" t="str">
        <f>IFERROR(VLOOKUP($B22,'لیست پرسنل'!$B$2:$K$101,5,0),"")</f>
        <v/>
      </c>
      <c r="F22" s="2"/>
      <c r="G22" s="6" t="str">
        <f>IFERROR(VLOOKUP($B22,'لیست پرسنل'!$B$2:$K$6,4,0),"")</f>
        <v/>
      </c>
      <c r="H22" s="6" t="str">
        <f>IFERROR(IF(VLOOKUP($B22,'لیست پرسنل'!$B$2:$K$6,7,0)="بله",تنظیمات!$C$6,0),"")</f>
        <v/>
      </c>
      <c r="I22" s="32"/>
      <c r="J22" s="6" t="str">
        <f t="shared" si="0"/>
        <v/>
      </c>
      <c r="K22" s="6" t="str">
        <f t="shared" si="1"/>
        <v/>
      </c>
      <c r="L22" s="6">
        <f>IFERROR(تنظیمات!$C$2*90*'عیدی و سنوات'!F22/365,"")</f>
        <v>0</v>
      </c>
      <c r="M22" s="6">
        <f t="shared" si="2"/>
        <v>0</v>
      </c>
      <c r="N22" s="40"/>
      <c r="O22" s="40"/>
      <c r="P22" s="86"/>
      <c r="Q22" s="86"/>
      <c r="R22" s="86"/>
      <c r="S22" s="41"/>
      <c r="T22" s="6" t="str">
        <f t="shared" si="4"/>
        <v/>
      </c>
    </row>
    <row r="23" spans="1:20" x14ac:dyDescent="0.2">
      <c r="A23" s="2">
        <v>22</v>
      </c>
      <c r="B23" s="30"/>
      <c r="C23" s="2" t="str">
        <f>IFERROR(VLOOKUP($B23,'لیست پرسنل'!$B$2:$K$101,2,0),"")</f>
        <v/>
      </c>
      <c r="D23" s="2" t="str">
        <f>IFERROR(VLOOKUP($B23,'لیست پرسنل'!$B$2:$K$101,3,0),"")</f>
        <v/>
      </c>
      <c r="E23" s="2" t="str">
        <f>IFERROR(VLOOKUP($B23,'لیست پرسنل'!$B$2:$K$101,5,0),"")</f>
        <v/>
      </c>
      <c r="F23" s="2"/>
      <c r="G23" s="6" t="str">
        <f>IFERROR(VLOOKUP($B23,'لیست پرسنل'!$B$2:$K$6,4,0),"")</f>
        <v/>
      </c>
      <c r="H23" s="6" t="str">
        <f>IFERROR(IF(VLOOKUP($B23,'لیست پرسنل'!$B$2:$K$6,7,0)="بله",تنظیمات!$C$6,0),"")</f>
        <v/>
      </c>
      <c r="I23" s="32"/>
      <c r="J23" s="6" t="str">
        <f t="shared" si="0"/>
        <v/>
      </c>
      <c r="K23" s="6" t="str">
        <f t="shared" si="1"/>
        <v/>
      </c>
      <c r="L23" s="6">
        <f>IFERROR(تنظیمات!$C$2*90*'عیدی و سنوات'!F23/365,"")</f>
        <v>0</v>
      </c>
      <c r="M23" s="6">
        <f t="shared" si="2"/>
        <v>0</v>
      </c>
      <c r="N23" s="40"/>
      <c r="O23" s="40"/>
      <c r="P23" s="86"/>
      <c r="Q23" s="86"/>
      <c r="R23" s="86"/>
      <c r="S23" s="41"/>
      <c r="T23" s="6" t="str">
        <f t="shared" si="4"/>
        <v/>
      </c>
    </row>
    <row r="24" spans="1:20" x14ac:dyDescent="0.2">
      <c r="A24" s="2">
        <v>23</v>
      </c>
      <c r="B24" s="30"/>
      <c r="C24" s="2" t="str">
        <f>IFERROR(VLOOKUP($B24,'لیست پرسنل'!$B$2:$K$101,2,0),"")</f>
        <v/>
      </c>
      <c r="D24" s="2" t="str">
        <f>IFERROR(VLOOKUP($B24,'لیست پرسنل'!$B$2:$K$101,3,0),"")</f>
        <v/>
      </c>
      <c r="E24" s="2" t="str">
        <f>IFERROR(VLOOKUP($B24,'لیست پرسنل'!$B$2:$K$101,5,0),"")</f>
        <v/>
      </c>
      <c r="F24" s="2"/>
      <c r="G24" s="6" t="str">
        <f>IFERROR(VLOOKUP($B24,'لیست پرسنل'!$B$2:$K$6,4,0),"")</f>
        <v/>
      </c>
      <c r="H24" s="6" t="str">
        <f>IFERROR(IF(VLOOKUP($B24,'لیست پرسنل'!$B$2:$K$6,7,0)="بله",تنظیمات!$C$6,0),"")</f>
        <v/>
      </c>
      <c r="I24" s="32"/>
      <c r="J24" s="6" t="str">
        <f t="shared" si="0"/>
        <v/>
      </c>
      <c r="K24" s="6" t="str">
        <f t="shared" si="1"/>
        <v/>
      </c>
      <c r="L24" s="6">
        <f>IFERROR(تنظیمات!$C$2*90*'عیدی و سنوات'!F24/365,"")</f>
        <v>0</v>
      </c>
      <c r="M24" s="6">
        <f t="shared" si="2"/>
        <v>0</v>
      </c>
      <c r="N24" s="40"/>
      <c r="O24" s="40"/>
      <c r="P24" s="86"/>
      <c r="Q24" s="86"/>
      <c r="R24" s="86"/>
      <c r="S24" s="41"/>
      <c r="T24" s="6" t="str">
        <f t="shared" si="4"/>
        <v/>
      </c>
    </row>
    <row r="25" spans="1:20" x14ac:dyDescent="0.2">
      <c r="A25" s="2">
        <v>24</v>
      </c>
      <c r="B25" s="30"/>
      <c r="C25" s="2" t="str">
        <f>IFERROR(VLOOKUP($B25,'لیست پرسنل'!$B$2:$K$101,2,0),"")</f>
        <v/>
      </c>
      <c r="D25" s="2" t="str">
        <f>IFERROR(VLOOKUP($B25,'لیست پرسنل'!$B$2:$K$101,3,0),"")</f>
        <v/>
      </c>
      <c r="E25" s="2" t="str">
        <f>IFERROR(VLOOKUP($B25,'لیست پرسنل'!$B$2:$K$101,5,0),"")</f>
        <v/>
      </c>
      <c r="F25" s="2"/>
      <c r="G25" s="6" t="str">
        <f>IFERROR(VLOOKUP($B25,'لیست پرسنل'!$B$2:$K$6,4,0),"")</f>
        <v/>
      </c>
      <c r="H25" s="6" t="str">
        <f>IFERROR(IF(VLOOKUP($B25,'لیست پرسنل'!$B$2:$K$6,7,0)="بله",تنظیمات!$C$6,0),"")</f>
        <v/>
      </c>
      <c r="I25" s="32"/>
      <c r="J25" s="6" t="str">
        <f t="shared" si="0"/>
        <v/>
      </c>
      <c r="K25" s="6" t="str">
        <f t="shared" si="1"/>
        <v/>
      </c>
      <c r="L25" s="6">
        <f>IFERROR(تنظیمات!$C$2*90*'عیدی و سنوات'!F25/365,"")</f>
        <v>0</v>
      </c>
      <c r="M25" s="6">
        <f t="shared" si="2"/>
        <v>0</v>
      </c>
      <c r="N25" s="40"/>
      <c r="O25" s="40"/>
      <c r="P25" s="86"/>
      <c r="Q25" s="86"/>
      <c r="R25" s="86"/>
      <c r="S25" s="41"/>
      <c r="T25" s="6" t="str">
        <f t="shared" si="4"/>
        <v/>
      </c>
    </row>
    <row r="26" spans="1:20" x14ac:dyDescent="0.2">
      <c r="A26" s="2">
        <v>25</v>
      </c>
      <c r="B26" s="30"/>
      <c r="C26" s="2" t="str">
        <f>IFERROR(VLOOKUP($B26,'لیست پرسنل'!$B$2:$K$101,2,0),"")</f>
        <v/>
      </c>
      <c r="D26" s="2" t="str">
        <f>IFERROR(VLOOKUP($B26,'لیست پرسنل'!$B$2:$K$101,3,0),"")</f>
        <v/>
      </c>
      <c r="E26" s="2" t="str">
        <f>IFERROR(VLOOKUP($B26,'لیست پرسنل'!$B$2:$K$101,5,0),"")</f>
        <v/>
      </c>
      <c r="F26" s="2"/>
      <c r="G26" s="6" t="str">
        <f>IFERROR(VLOOKUP($B26,'لیست پرسنل'!$B$2:$K$6,4,0),"")</f>
        <v/>
      </c>
      <c r="H26" s="6" t="str">
        <f>IFERROR(IF(VLOOKUP($B26,'لیست پرسنل'!$B$2:$K$6,7,0)="بله",تنظیمات!$C$6,0),"")</f>
        <v/>
      </c>
      <c r="I26" s="32"/>
      <c r="J26" s="6" t="str">
        <f t="shared" si="0"/>
        <v/>
      </c>
      <c r="K26" s="6" t="str">
        <f t="shared" si="1"/>
        <v/>
      </c>
      <c r="L26" s="6">
        <f>IFERROR(تنظیمات!$C$2*90*'عیدی و سنوات'!F26/365,"")</f>
        <v>0</v>
      </c>
      <c r="M26" s="6">
        <f t="shared" si="2"/>
        <v>0</v>
      </c>
      <c r="N26" s="40"/>
      <c r="O26" s="40"/>
      <c r="P26" s="86"/>
      <c r="Q26" s="86"/>
      <c r="R26" s="86"/>
      <c r="S26" s="41"/>
      <c r="T26" s="6" t="str">
        <f t="shared" si="4"/>
        <v/>
      </c>
    </row>
    <row r="27" spans="1:20" x14ac:dyDescent="0.2">
      <c r="A27" s="2">
        <v>26</v>
      </c>
      <c r="B27" s="30"/>
      <c r="C27" s="2" t="str">
        <f>IFERROR(VLOOKUP($B27,'لیست پرسنل'!$B$2:$K$101,2,0),"")</f>
        <v/>
      </c>
      <c r="D27" s="2" t="str">
        <f>IFERROR(VLOOKUP($B27,'لیست پرسنل'!$B$2:$K$101,3,0),"")</f>
        <v/>
      </c>
      <c r="E27" s="2" t="str">
        <f>IFERROR(VLOOKUP($B27,'لیست پرسنل'!$B$2:$K$101,5,0),"")</f>
        <v/>
      </c>
      <c r="F27" s="2"/>
      <c r="G27" s="6" t="str">
        <f>IFERROR(VLOOKUP($B27,'لیست پرسنل'!$B$2:$K$6,4,0),"")</f>
        <v/>
      </c>
      <c r="H27" s="6" t="str">
        <f>IFERROR(IF(VLOOKUP($B27,'لیست پرسنل'!$B$2:$K$6,7,0)="بله",تنظیمات!$C$6,0),"")</f>
        <v/>
      </c>
      <c r="I27" s="32"/>
      <c r="J27" s="6" t="str">
        <f t="shared" si="0"/>
        <v/>
      </c>
      <c r="K27" s="6" t="str">
        <f t="shared" si="1"/>
        <v/>
      </c>
      <c r="L27" s="6">
        <f>IFERROR(تنظیمات!$C$2*90*'عیدی و سنوات'!F27/365,"")</f>
        <v>0</v>
      </c>
      <c r="M27" s="6">
        <f t="shared" si="2"/>
        <v>0</v>
      </c>
      <c r="N27" s="40"/>
      <c r="O27" s="40"/>
      <c r="P27" s="86"/>
      <c r="Q27" s="86"/>
      <c r="R27" s="86"/>
      <c r="S27" s="41"/>
      <c r="T27" s="6" t="str">
        <f t="shared" si="4"/>
        <v/>
      </c>
    </row>
    <row r="28" spans="1:20" x14ac:dyDescent="0.2">
      <c r="A28" s="2">
        <v>27</v>
      </c>
      <c r="B28" s="30"/>
      <c r="C28" s="2" t="str">
        <f>IFERROR(VLOOKUP($B28,'لیست پرسنل'!$B$2:$K$101,2,0),"")</f>
        <v/>
      </c>
      <c r="D28" s="2" t="str">
        <f>IFERROR(VLOOKUP($B28,'لیست پرسنل'!$B$2:$K$101,3,0),"")</f>
        <v/>
      </c>
      <c r="E28" s="2" t="str">
        <f>IFERROR(VLOOKUP($B28,'لیست پرسنل'!$B$2:$K$101,5,0),"")</f>
        <v/>
      </c>
      <c r="F28" s="2"/>
      <c r="G28" s="6" t="str">
        <f>IFERROR(VLOOKUP($B28,'لیست پرسنل'!$B$2:$K$6,4,0),"")</f>
        <v/>
      </c>
      <c r="H28" s="6" t="str">
        <f>IFERROR(IF(VLOOKUP($B28,'لیست پرسنل'!$B$2:$K$6,7,0)="بله",تنظیمات!$C$6,0),"")</f>
        <v/>
      </c>
      <c r="I28" s="32"/>
      <c r="J28" s="6" t="str">
        <f t="shared" si="0"/>
        <v/>
      </c>
      <c r="K28" s="6" t="str">
        <f t="shared" si="1"/>
        <v/>
      </c>
      <c r="L28" s="6">
        <f>IFERROR(تنظیمات!$C$2*90*'عیدی و سنوات'!F28/365,"")</f>
        <v>0</v>
      </c>
      <c r="M28" s="6">
        <f t="shared" si="2"/>
        <v>0</v>
      </c>
      <c r="N28" s="40"/>
      <c r="O28" s="40"/>
      <c r="P28" s="86"/>
      <c r="Q28" s="86"/>
      <c r="R28" s="86"/>
      <c r="S28" s="41"/>
      <c r="T28" s="6" t="str">
        <f t="shared" si="4"/>
        <v/>
      </c>
    </row>
    <row r="29" spans="1:20" x14ac:dyDescent="0.2">
      <c r="A29" s="2">
        <v>28</v>
      </c>
      <c r="B29" s="30"/>
      <c r="C29" s="2" t="str">
        <f>IFERROR(VLOOKUP($B29,'لیست پرسنل'!$B$2:$K$101,2,0),"")</f>
        <v/>
      </c>
      <c r="D29" s="2" t="str">
        <f>IFERROR(VLOOKUP($B29,'لیست پرسنل'!$B$2:$K$101,3,0),"")</f>
        <v/>
      </c>
      <c r="E29" s="2" t="str">
        <f>IFERROR(VLOOKUP($B29,'لیست پرسنل'!$B$2:$K$101,5,0),"")</f>
        <v/>
      </c>
      <c r="F29" s="2"/>
      <c r="G29" s="6" t="str">
        <f>IFERROR(VLOOKUP($B29,'لیست پرسنل'!$B$2:$K$6,4,0),"")</f>
        <v/>
      </c>
      <c r="H29" s="6" t="str">
        <f>IFERROR(IF(VLOOKUP($B29,'لیست پرسنل'!$B$2:$K$6,7,0)="بله",تنظیمات!$C$6,0),"")</f>
        <v/>
      </c>
      <c r="I29" s="32"/>
      <c r="J29" s="6" t="str">
        <f t="shared" si="0"/>
        <v/>
      </c>
      <c r="K29" s="6" t="str">
        <f t="shared" si="1"/>
        <v/>
      </c>
      <c r="L29" s="6">
        <f>IFERROR(تنظیمات!$C$2*90*'عیدی و سنوات'!F29/365,"")</f>
        <v>0</v>
      </c>
      <c r="M29" s="6">
        <f t="shared" si="2"/>
        <v>0</v>
      </c>
      <c r="N29" s="40"/>
      <c r="O29" s="40"/>
      <c r="P29" s="86"/>
      <c r="Q29" s="86"/>
      <c r="R29" s="86"/>
      <c r="S29" s="41"/>
      <c r="T29" s="6" t="str">
        <f t="shared" si="4"/>
        <v/>
      </c>
    </row>
    <row r="30" spans="1:20" x14ac:dyDescent="0.2">
      <c r="A30" s="2">
        <v>29</v>
      </c>
      <c r="B30" s="30"/>
      <c r="C30" s="2" t="str">
        <f>IFERROR(VLOOKUP($B30,'لیست پرسنل'!$B$2:$K$101,2,0),"")</f>
        <v/>
      </c>
      <c r="D30" s="2" t="str">
        <f>IFERROR(VLOOKUP($B30,'لیست پرسنل'!$B$2:$K$101,3,0),"")</f>
        <v/>
      </c>
      <c r="E30" s="2" t="str">
        <f>IFERROR(VLOOKUP($B30,'لیست پرسنل'!$B$2:$K$101,5,0),"")</f>
        <v/>
      </c>
      <c r="F30" s="2"/>
      <c r="G30" s="6" t="str">
        <f>IFERROR(VLOOKUP($B30,'لیست پرسنل'!$B$2:$K$6,4,0),"")</f>
        <v/>
      </c>
      <c r="H30" s="6" t="str">
        <f>IFERROR(IF(VLOOKUP($B30,'لیست پرسنل'!$B$2:$K$6,7,0)="بله",تنظیمات!$C$6,0),"")</f>
        <v/>
      </c>
      <c r="I30" s="32"/>
      <c r="J30" s="6" t="str">
        <f t="shared" si="0"/>
        <v/>
      </c>
      <c r="K30" s="6" t="str">
        <f t="shared" si="1"/>
        <v/>
      </c>
      <c r="L30" s="6">
        <f>IFERROR(تنظیمات!$C$2*90*'عیدی و سنوات'!F30/365,"")</f>
        <v>0</v>
      </c>
      <c r="M30" s="6">
        <f t="shared" si="2"/>
        <v>0</v>
      </c>
      <c r="N30" s="40"/>
      <c r="O30" s="40"/>
      <c r="P30" s="86"/>
      <c r="Q30" s="86"/>
      <c r="R30" s="86"/>
      <c r="S30" s="41"/>
      <c r="T30" s="6" t="str">
        <f t="shared" si="4"/>
        <v/>
      </c>
    </row>
    <row r="31" spans="1:20" x14ac:dyDescent="0.2">
      <c r="A31" s="2">
        <v>30</v>
      </c>
      <c r="B31" s="30"/>
      <c r="C31" s="2" t="str">
        <f>IFERROR(VLOOKUP($B31,'لیست پرسنل'!$B$2:$K$101,2,0),"")</f>
        <v/>
      </c>
      <c r="D31" s="2" t="str">
        <f>IFERROR(VLOOKUP($B31,'لیست پرسنل'!$B$2:$K$101,3,0),"")</f>
        <v/>
      </c>
      <c r="E31" s="2" t="str">
        <f>IFERROR(VLOOKUP($B31,'لیست پرسنل'!$B$2:$K$101,5,0),"")</f>
        <v/>
      </c>
      <c r="F31" s="2"/>
      <c r="G31" s="6" t="str">
        <f>IFERROR(VLOOKUP($B31,'لیست پرسنل'!$B$2:$K$6,4,0),"")</f>
        <v/>
      </c>
      <c r="H31" s="6" t="str">
        <f>IFERROR(IF(VLOOKUP($B31,'لیست پرسنل'!$B$2:$K$6,7,0)="بله",تنظیمات!$C$6,0),"")</f>
        <v/>
      </c>
      <c r="I31" s="32"/>
      <c r="J31" s="6" t="str">
        <f t="shared" si="0"/>
        <v/>
      </c>
      <c r="K31" s="6" t="str">
        <f t="shared" si="1"/>
        <v/>
      </c>
      <c r="L31" s="6">
        <f>IFERROR(تنظیمات!$C$2*90*'عیدی و سنوات'!F31/365,"")</f>
        <v>0</v>
      </c>
      <c r="M31" s="6">
        <f t="shared" si="2"/>
        <v>0</v>
      </c>
      <c r="N31" s="40"/>
      <c r="O31" s="40"/>
      <c r="P31" s="86"/>
      <c r="Q31" s="86"/>
      <c r="R31" s="86"/>
      <c r="S31" s="41"/>
      <c r="T31" s="6" t="str">
        <f t="shared" si="4"/>
        <v/>
      </c>
    </row>
    <row r="32" spans="1:20" x14ac:dyDescent="0.2">
      <c r="A32" s="2">
        <v>31</v>
      </c>
      <c r="B32" s="30"/>
      <c r="C32" s="2" t="str">
        <f>IFERROR(VLOOKUP($B32,'لیست پرسنل'!$B$2:$K$101,2,0),"")</f>
        <v/>
      </c>
      <c r="D32" s="2" t="str">
        <f>IFERROR(VLOOKUP($B32,'لیست پرسنل'!$B$2:$K$101,3,0),"")</f>
        <v/>
      </c>
      <c r="E32" s="2" t="str">
        <f>IFERROR(VLOOKUP($B32,'لیست پرسنل'!$B$2:$K$101,5,0),"")</f>
        <v/>
      </c>
      <c r="F32" s="2"/>
      <c r="G32" s="6" t="str">
        <f>IFERROR(VLOOKUP($B32,'لیست پرسنل'!$B$2:$K$6,4,0),"")</f>
        <v/>
      </c>
      <c r="H32" s="6" t="str">
        <f>IFERROR(IF(VLOOKUP($B32,'لیست پرسنل'!$B$2:$K$6,7,0)="بله",تنظیمات!$C$6,0),"")</f>
        <v/>
      </c>
      <c r="I32" s="32"/>
      <c r="J32" s="6" t="str">
        <f t="shared" si="0"/>
        <v/>
      </c>
      <c r="K32" s="6" t="str">
        <f t="shared" si="1"/>
        <v/>
      </c>
      <c r="L32" s="6">
        <f>IFERROR(تنظیمات!$C$2*90*'عیدی و سنوات'!F32/365,"")</f>
        <v>0</v>
      </c>
      <c r="M32" s="6">
        <f t="shared" si="2"/>
        <v>0</v>
      </c>
      <c r="N32" s="40"/>
      <c r="O32" s="40"/>
      <c r="P32" s="86"/>
      <c r="Q32" s="86"/>
      <c r="R32" s="86"/>
      <c r="S32" s="41"/>
      <c r="T32" s="6" t="str">
        <f t="shared" si="4"/>
        <v/>
      </c>
    </row>
    <row r="33" spans="1:20" x14ac:dyDescent="0.2">
      <c r="A33" s="2">
        <v>32</v>
      </c>
      <c r="B33" s="30"/>
      <c r="C33" s="2" t="str">
        <f>IFERROR(VLOOKUP($B33,'لیست پرسنل'!$B$2:$K$101,2,0),"")</f>
        <v/>
      </c>
      <c r="D33" s="2" t="str">
        <f>IFERROR(VLOOKUP($B33,'لیست پرسنل'!$B$2:$K$101,3,0),"")</f>
        <v/>
      </c>
      <c r="E33" s="2" t="str">
        <f>IFERROR(VLOOKUP($B33,'لیست پرسنل'!$B$2:$K$101,5,0),"")</f>
        <v/>
      </c>
      <c r="F33" s="2"/>
      <c r="G33" s="6" t="str">
        <f>IFERROR(VLOOKUP($B33,'لیست پرسنل'!$B$2:$K$6,4,0),"")</f>
        <v/>
      </c>
      <c r="H33" s="6" t="str">
        <f>IFERROR(IF(VLOOKUP($B33,'لیست پرسنل'!$B$2:$K$6,7,0)="بله",تنظیمات!$C$6,0),"")</f>
        <v/>
      </c>
      <c r="I33" s="32"/>
      <c r="J33" s="6" t="str">
        <f t="shared" si="0"/>
        <v/>
      </c>
      <c r="K33" s="6" t="str">
        <f t="shared" si="1"/>
        <v/>
      </c>
      <c r="L33" s="6">
        <f>IFERROR(تنظیمات!$C$2*90*'عیدی و سنوات'!F33/365,"")</f>
        <v>0</v>
      </c>
      <c r="M33" s="6">
        <f t="shared" si="2"/>
        <v>0</v>
      </c>
      <c r="N33" s="40"/>
      <c r="O33" s="40"/>
      <c r="P33" s="86"/>
      <c r="Q33" s="86"/>
      <c r="R33" s="86"/>
      <c r="S33" s="41"/>
      <c r="T33" s="6" t="str">
        <f t="shared" si="4"/>
        <v/>
      </c>
    </row>
    <row r="34" spans="1:20" x14ac:dyDescent="0.2">
      <c r="A34" s="2">
        <v>33</v>
      </c>
      <c r="B34" s="30"/>
      <c r="C34" s="2" t="str">
        <f>IFERROR(VLOOKUP($B34,'لیست پرسنل'!$B$2:$K$101,2,0),"")</f>
        <v/>
      </c>
      <c r="D34" s="2" t="str">
        <f>IFERROR(VLOOKUP($B34,'لیست پرسنل'!$B$2:$K$101,3,0),"")</f>
        <v/>
      </c>
      <c r="E34" s="2" t="str">
        <f>IFERROR(VLOOKUP($B34,'لیست پرسنل'!$B$2:$K$101,5,0),"")</f>
        <v/>
      </c>
      <c r="F34" s="2"/>
      <c r="G34" s="6" t="str">
        <f>IFERROR(VLOOKUP($B34,'لیست پرسنل'!$B$2:$K$6,4,0),"")</f>
        <v/>
      </c>
      <c r="H34" s="6" t="str">
        <f>IFERROR(IF(VLOOKUP($B34,'لیست پرسنل'!$B$2:$K$6,7,0)="بله",تنظیمات!$C$6,0),"")</f>
        <v/>
      </c>
      <c r="I34" s="32"/>
      <c r="J34" s="6" t="str">
        <f t="shared" si="0"/>
        <v/>
      </c>
      <c r="K34" s="6" t="str">
        <f t="shared" si="1"/>
        <v/>
      </c>
      <c r="L34" s="6">
        <f>IFERROR(تنظیمات!$C$2*90*'عیدی و سنوات'!F34/365,"")</f>
        <v>0</v>
      </c>
      <c r="M34" s="6">
        <f t="shared" si="2"/>
        <v>0</v>
      </c>
      <c r="N34" s="40"/>
      <c r="O34" s="40"/>
      <c r="P34" s="86"/>
      <c r="Q34" s="86"/>
      <c r="R34" s="86"/>
      <c r="S34" s="41"/>
      <c r="T34" s="6" t="str">
        <f t="shared" si="4"/>
        <v/>
      </c>
    </row>
    <row r="35" spans="1:20" x14ac:dyDescent="0.2">
      <c r="A35" s="2">
        <v>34</v>
      </c>
      <c r="B35" s="30"/>
      <c r="C35" s="2" t="str">
        <f>IFERROR(VLOOKUP($B35,'لیست پرسنل'!$B$2:$K$101,2,0),"")</f>
        <v/>
      </c>
      <c r="D35" s="2" t="str">
        <f>IFERROR(VLOOKUP($B35,'لیست پرسنل'!$B$2:$K$101,3,0),"")</f>
        <v/>
      </c>
      <c r="E35" s="2" t="str">
        <f>IFERROR(VLOOKUP($B35,'لیست پرسنل'!$B$2:$K$101,5,0),"")</f>
        <v/>
      </c>
      <c r="F35" s="2"/>
      <c r="G35" s="6" t="str">
        <f>IFERROR(VLOOKUP($B35,'لیست پرسنل'!$B$2:$K$6,4,0),"")</f>
        <v/>
      </c>
      <c r="H35" s="6" t="str">
        <f>IFERROR(IF(VLOOKUP($B35,'لیست پرسنل'!$B$2:$K$6,7,0)="بله",تنظیمات!$C$6,0),"")</f>
        <v/>
      </c>
      <c r="I35" s="32"/>
      <c r="J35" s="6" t="str">
        <f t="shared" si="0"/>
        <v/>
      </c>
      <c r="K35" s="6" t="str">
        <f t="shared" si="1"/>
        <v/>
      </c>
      <c r="L35" s="6">
        <f>IFERROR(تنظیمات!$C$2*90*'عیدی و سنوات'!F35/365,"")</f>
        <v>0</v>
      </c>
      <c r="M35" s="6">
        <f t="shared" si="2"/>
        <v>0</v>
      </c>
      <c r="N35" s="40"/>
      <c r="O35" s="40"/>
      <c r="P35" s="86"/>
      <c r="Q35" s="86"/>
      <c r="R35" s="86"/>
      <c r="S35" s="41"/>
      <c r="T35" s="6" t="str">
        <f t="shared" si="4"/>
        <v/>
      </c>
    </row>
    <row r="36" spans="1:20" x14ac:dyDescent="0.2">
      <c r="A36" s="2">
        <v>35</v>
      </c>
      <c r="B36" s="30"/>
      <c r="C36" s="2" t="str">
        <f>IFERROR(VLOOKUP($B36,'لیست پرسنل'!$B$2:$K$101,2,0),"")</f>
        <v/>
      </c>
      <c r="D36" s="2" t="str">
        <f>IFERROR(VLOOKUP($B36,'لیست پرسنل'!$B$2:$K$101,3,0),"")</f>
        <v/>
      </c>
      <c r="E36" s="2" t="str">
        <f>IFERROR(VLOOKUP($B36,'لیست پرسنل'!$B$2:$K$101,5,0),"")</f>
        <v/>
      </c>
      <c r="F36" s="2"/>
      <c r="G36" s="6" t="str">
        <f>IFERROR(VLOOKUP($B36,'لیست پرسنل'!$B$2:$K$6,4,0),"")</f>
        <v/>
      </c>
      <c r="H36" s="6" t="str">
        <f>IFERROR(IF(VLOOKUP($B36,'لیست پرسنل'!$B$2:$K$6,7,0)="بله",تنظیمات!$C$6,0),"")</f>
        <v/>
      </c>
      <c r="I36" s="32"/>
      <c r="J36" s="6" t="str">
        <f t="shared" si="0"/>
        <v/>
      </c>
      <c r="K36" s="6" t="str">
        <f t="shared" si="1"/>
        <v/>
      </c>
      <c r="L36" s="6">
        <f>IFERROR(تنظیمات!$C$2*90*'عیدی و سنوات'!F36/365,"")</f>
        <v>0</v>
      </c>
      <c r="M36" s="6">
        <f t="shared" si="2"/>
        <v>0</v>
      </c>
      <c r="N36" s="40"/>
      <c r="O36" s="40"/>
      <c r="P36" s="86"/>
      <c r="Q36" s="86"/>
      <c r="R36" s="86"/>
      <c r="S36" s="41"/>
      <c r="T36" s="6" t="str">
        <f t="shared" si="4"/>
        <v/>
      </c>
    </row>
    <row r="37" spans="1:20" x14ac:dyDescent="0.2">
      <c r="A37" s="2">
        <v>36</v>
      </c>
      <c r="B37" s="30"/>
      <c r="C37" s="2" t="str">
        <f>IFERROR(VLOOKUP($B37,'لیست پرسنل'!$B$2:$K$101,2,0),"")</f>
        <v/>
      </c>
      <c r="D37" s="2" t="str">
        <f>IFERROR(VLOOKUP($B37,'لیست پرسنل'!$B$2:$K$101,3,0),"")</f>
        <v/>
      </c>
      <c r="E37" s="2" t="str">
        <f>IFERROR(VLOOKUP($B37,'لیست پرسنل'!$B$2:$K$101,5,0),"")</f>
        <v/>
      </c>
      <c r="F37" s="2"/>
      <c r="G37" s="6" t="str">
        <f>IFERROR(VLOOKUP($B37,'لیست پرسنل'!$B$2:$K$6,4,0),"")</f>
        <v/>
      </c>
      <c r="H37" s="6" t="str">
        <f>IFERROR(IF(VLOOKUP($B37,'لیست پرسنل'!$B$2:$K$6,7,0)="بله",تنظیمات!$C$6,0),"")</f>
        <v/>
      </c>
      <c r="I37" s="32"/>
      <c r="J37" s="6" t="str">
        <f t="shared" si="0"/>
        <v/>
      </c>
      <c r="K37" s="6" t="str">
        <f t="shared" si="1"/>
        <v/>
      </c>
      <c r="L37" s="6">
        <f>IFERROR(تنظیمات!$C$2*90*'عیدی و سنوات'!F37/365,"")</f>
        <v>0</v>
      </c>
      <c r="M37" s="6">
        <f t="shared" si="2"/>
        <v>0</v>
      </c>
      <c r="N37" s="40"/>
      <c r="O37" s="40"/>
      <c r="P37" s="86"/>
      <c r="Q37" s="86"/>
      <c r="R37" s="86"/>
      <c r="S37" s="41"/>
      <c r="T37" s="6" t="str">
        <f t="shared" si="4"/>
        <v/>
      </c>
    </row>
    <row r="38" spans="1:20" x14ac:dyDescent="0.2">
      <c r="A38" s="2">
        <v>37</v>
      </c>
      <c r="B38" s="30"/>
      <c r="C38" s="2" t="str">
        <f>IFERROR(VLOOKUP($B38,'لیست پرسنل'!$B$2:$K$101,2,0),"")</f>
        <v/>
      </c>
      <c r="D38" s="2" t="str">
        <f>IFERROR(VLOOKUP($B38,'لیست پرسنل'!$B$2:$K$101,3,0),"")</f>
        <v/>
      </c>
      <c r="E38" s="2" t="str">
        <f>IFERROR(VLOOKUP($B38,'لیست پرسنل'!$B$2:$K$101,5,0),"")</f>
        <v/>
      </c>
      <c r="F38" s="2"/>
      <c r="G38" s="6" t="str">
        <f>IFERROR(VLOOKUP($B38,'لیست پرسنل'!$B$2:$K$6,4,0),"")</f>
        <v/>
      </c>
      <c r="H38" s="6" t="str">
        <f>IFERROR(IF(VLOOKUP($B38,'لیست پرسنل'!$B$2:$K$6,7,0)="بله",تنظیمات!$C$6,0),"")</f>
        <v/>
      </c>
      <c r="I38" s="32"/>
      <c r="J38" s="6" t="str">
        <f t="shared" si="0"/>
        <v/>
      </c>
      <c r="K38" s="6" t="str">
        <f t="shared" si="1"/>
        <v/>
      </c>
      <c r="L38" s="6">
        <f>IFERROR(تنظیمات!$C$2*90*'عیدی و سنوات'!F38/365,"")</f>
        <v>0</v>
      </c>
      <c r="M38" s="6">
        <f t="shared" si="2"/>
        <v>0</v>
      </c>
      <c r="N38" s="40"/>
      <c r="O38" s="40"/>
      <c r="P38" s="86"/>
      <c r="Q38" s="86"/>
      <c r="R38" s="86"/>
      <c r="S38" s="41"/>
      <c r="T38" s="6" t="str">
        <f t="shared" si="4"/>
        <v/>
      </c>
    </row>
    <row r="39" spans="1:20" x14ac:dyDescent="0.2">
      <c r="A39" s="2">
        <v>38</v>
      </c>
      <c r="B39" s="30"/>
      <c r="C39" s="2" t="str">
        <f>IFERROR(VLOOKUP($B39,'لیست پرسنل'!$B$2:$K$101,2,0),"")</f>
        <v/>
      </c>
      <c r="D39" s="2" t="str">
        <f>IFERROR(VLOOKUP($B39,'لیست پرسنل'!$B$2:$K$101,3,0),"")</f>
        <v/>
      </c>
      <c r="E39" s="2" t="str">
        <f>IFERROR(VLOOKUP($B39,'لیست پرسنل'!$B$2:$K$101,5,0),"")</f>
        <v/>
      </c>
      <c r="F39" s="2"/>
      <c r="G39" s="6" t="str">
        <f>IFERROR(VLOOKUP($B39,'لیست پرسنل'!$B$2:$K$6,4,0),"")</f>
        <v/>
      </c>
      <c r="H39" s="6" t="str">
        <f>IFERROR(IF(VLOOKUP($B39,'لیست پرسنل'!$B$2:$K$6,7,0)="بله",تنظیمات!$C$6,0),"")</f>
        <v/>
      </c>
      <c r="I39" s="32"/>
      <c r="J39" s="6" t="str">
        <f t="shared" si="0"/>
        <v/>
      </c>
      <c r="K39" s="6" t="str">
        <f t="shared" si="1"/>
        <v/>
      </c>
      <c r="L39" s="6">
        <f>IFERROR(تنظیمات!$C$2*90*'عیدی و سنوات'!F39/365,"")</f>
        <v>0</v>
      </c>
      <c r="M39" s="6">
        <f t="shared" si="2"/>
        <v>0</v>
      </c>
      <c r="N39" s="40"/>
      <c r="O39" s="40"/>
      <c r="P39" s="86"/>
      <c r="Q39" s="86"/>
      <c r="R39" s="86"/>
      <c r="S39" s="41"/>
      <c r="T39" s="6" t="str">
        <f t="shared" si="4"/>
        <v/>
      </c>
    </row>
    <row r="40" spans="1:20" x14ac:dyDescent="0.2">
      <c r="A40" s="2">
        <v>39</v>
      </c>
      <c r="B40" s="30"/>
      <c r="C40" s="2" t="str">
        <f>IFERROR(VLOOKUP($B40,'لیست پرسنل'!$B$2:$K$101,2,0),"")</f>
        <v/>
      </c>
      <c r="D40" s="2" t="str">
        <f>IFERROR(VLOOKUP($B40,'لیست پرسنل'!$B$2:$K$101,3,0),"")</f>
        <v/>
      </c>
      <c r="E40" s="2" t="str">
        <f>IFERROR(VLOOKUP($B40,'لیست پرسنل'!$B$2:$K$101,5,0),"")</f>
        <v/>
      </c>
      <c r="F40" s="2"/>
      <c r="G40" s="6" t="str">
        <f>IFERROR(VLOOKUP($B40,'لیست پرسنل'!$B$2:$K$6,4,0),"")</f>
        <v/>
      </c>
      <c r="H40" s="6" t="str">
        <f>IFERROR(IF(VLOOKUP($B40,'لیست پرسنل'!$B$2:$K$6,7,0)="بله",تنظیمات!$C$6,0),"")</f>
        <v/>
      </c>
      <c r="I40" s="32"/>
      <c r="J40" s="6" t="str">
        <f t="shared" si="0"/>
        <v/>
      </c>
      <c r="K40" s="6" t="str">
        <f t="shared" si="1"/>
        <v/>
      </c>
      <c r="L40" s="6">
        <f>IFERROR(تنظیمات!$C$2*90*'عیدی و سنوات'!F40/365,"")</f>
        <v>0</v>
      </c>
      <c r="M40" s="6">
        <f t="shared" si="2"/>
        <v>0</v>
      </c>
      <c r="N40" s="40"/>
      <c r="O40" s="40"/>
      <c r="P40" s="86"/>
      <c r="Q40" s="86"/>
      <c r="R40" s="86"/>
      <c r="S40" s="41"/>
      <c r="T40" s="6" t="str">
        <f t="shared" si="4"/>
        <v/>
      </c>
    </row>
    <row r="41" spans="1:20" x14ac:dyDescent="0.2">
      <c r="A41" s="2">
        <v>40</v>
      </c>
      <c r="B41" s="30"/>
      <c r="C41" s="2" t="str">
        <f>IFERROR(VLOOKUP($B41,'لیست پرسنل'!$B$2:$K$101,2,0),"")</f>
        <v/>
      </c>
      <c r="D41" s="2" t="str">
        <f>IFERROR(VLOOKUP($B41,'لیست پرسنل'!$B$2:$K$101,3,0),"")</f>
        <v/>
      </c>
      <c r="E41" s="2" t="str">
        <f>IFERROR(VLOOKUP($B41,'لیست پرسنل'!$B$2:$K$101,5,0),"")</f>
        <v/>
      </c>
      <c r="F41" s="2"/>
      <c r="G41" s="6" t="str">
        <f>IFERROR(VLOOKUP($B41,'لیست پرسنل'!$B$2:$K$6,4,0),"")</f>
        <v/>
      </c>
      <c r="H41" s="6" t="str">
        <f>IFERROR(IF(VLOOKUP($B41,'لیست پرسنل'!$B$2:$K$6,7,0)="بله",تنظیمات!$C$6,0),"")</f>
        <v/>
      </c>
      <c r="I41" s="32"/>
      <c r="J41" s="6" t="str">
        <f t="shared" si="0"/>
        <v/>
      </c>
      <c r="K41" s="6" t="str">
        <f t="shared" si="1"/>
        <v/>
      </c>
      <c r="L41" s="6">
        <f>IFERROR(تنظیمات!$C$2*90*'عیدی و سنوات'!F41/365,"")</f>
        <v>0</v>
      </c>
      <c r="M41" s="6">
        <f t="shared" si="2"/>
        <v>0</v>
      </c>
      <c r="N41" s="40"/>
      <c r="O41" s="40"/>
      <c r="P41" s="86"/>
      <c r="Q41" s="86"/>
      <c r="R41" s="86"/>
      <c r="S41" s="41"/>
      <c r="T41" s="6" t="str">
        <f t="shared" si="4"/>
        <v/>
      </c>
    </row>
    <row r="42" spans="1:20" x14ac:dyDescent="0.2">
      <c r="A42" s="2">
        <v>41</v>
      </c>
      <c r="B42" s="30"/>
      <c r="C42" s="2" t="str">
        <f>IFERROR(VLOOKUP($B42,'لیست پرسنل'!$B$2:$K$101,2,0),"")</f>
        <v/>
      </c>
      <c r="D42" s="2" t="str">
        <f>IFERROR(VLOOKUP($B42,'لیست پرسنل'!$B$2:$K$101,3,0),"")</f>
        <v/>
      </c>
      <c r="E42" s="2" t="str">
        <f>IFERROR(VLOOKUP($B42,'لیست پرسنل'!$B$2:$K$101,5,0),"")</f>
        <v/>
      </c>
      <c r="F42" s="2"/>
      <c r="G42" s="6" t="str">
        <f>IFERROR(VLOOKUP($B42,'لیست پرسنل'!$B$2:$K$6,4,0),"")</f>
        <v/>
      </c>
      <c r="H42" s="6" t="str">
        <f>IFERROR(IF(VLOOKUP($B42,'لیست پرسنل'!$B$2:$K$6,7,0)="بله",تنظیمات!$C$6,0),"")</f>
        <v/>
      </c>
      <c r="I42" s="32"/>
      <c r="J42" s="6" t="str">
        <f t="shared" si="0"/>
        <v/>
      </c>
      <c r="K42" s="6" t="str">
        <f t="shared" si="1"/>
        <v/>
      </c>
      <c r="L42" s="6">
        <f>IFERROR(تنظیمات!$C$2*90*'عیدی و سنوات'!F42/365,"")</f>
        <v>0</v>
      </c>
      <c r="M42" s="6">
        <f t="shared" si="2"/>
        <v>0</v>
      </c>
      <c r="N42" s="40"/>
      <c r="O42" s="40"/>
      <c r="P42" s="86"/>
      <c r="Q42" s="86"/>
      <c r="R42" s="86"/>
      <c r="S42" s="41"/>
      <c r="T42" s="6" t="str">
        <f t="shared" si="4"/>
        <v/>
      </c>
    </row>
    <row r="43" spans="1:20" x14ac:dyDescent="0.2">
      <c r="A43" s="2">
        <v>42</v>
      </c>
      <c r="B43" s="30"/>
      <c r="C43" s="2" t="str">
        <f>IFERROR(VLOOKUP($B43,'لیست پرسنل'!$B$2:$K$101,2,0),"")</f>
        <v/>
      </c>
      <c r="D43" s="2" t="str">
        <f>IFERROR(VLOOKUP($B43,'لیست پرسنل'!$B$2:$K$101,3,0),"")</f>
        <v/>
      </c>
      <c r="E43" s="2" t="str">
        <f>IFERROR(VLOOKUP($B43,'لیست پرسنل'!$B$2:$K$101,5,0),"")</f>
        <v/>
      </c>
      <c r="F43" s="2"/>
      <c r="G43" s="6" t="str">
        <f>IFERROR(VLOOKUP($B43,'لیست پرسنل'!$B$2:$K$6,4,0),"")</f>
        <v/>
      </c>
      <c r="H43" s="6" t="str">
        <f>IFERROR(IF(VLOOKUP($B43,'لیست پرسنل'!$B$2:$K$6,7,0)="بله",تنظیمات!$C$6,0),"")</f>
        <v/>
      </c>
      <c r="I43" s="32"/>
      <c r="J43" s="6" t="str">
        <f t="shared" si="0"/>
        <v/>
      </c>
      <c r="K43" s="6" t="str">
        <f t="shared" si="1"/>
        <v/>
      </c>
      <c r="L43" s="6">
        <f>IFERROR(تنظیمات!$C$2*90*'عیدی و سنوات'!F43/365,"")</f>
        <v>0</v>
      </c>
      <c r="M43" s="6">
        <f t="shared" si="2"/>
        <v>0</v>
      </c>
      <c r="N43" s="40"/>
      <c r="O43" s="40"/>
      <c r="P43" s="86"/>
      <c r="Q43" s="86"/>
      <c r="R43" s="86"/>
      <c r="S43" s="41"/>
      <c r="T43" s="6" t="str">
        <f t="shared" si="4"/>
        <v/>
      </c>
    </row>
    <row r="44" spans="1:20" x14ac:dyDescent="0.2">
      <c r="A44" s="2">
        <v>43</v>
      </c>
      <c r="B44" s="30"/>
      <c r="C44" s="2" t="str">
        <f>IFERROR(VLOOKUP($B44,'لیست پرسنل'!$B$2:$K$101,2,0),"")</f>
        <v/>
      </c>
      <c r="D44" s="2" t="str">
        <f>IFERROR(VLOOKUP($B44,'لیست پرسنل'!$B$2:$K$101,3,0),"")</f>
        <v/>
      </c>
      <c r="E44" s="2" t="str">
        <f>IFERROR(VLOOKUP($B44,'لیست پرسنل'!$B$2:$K$101,5,0),"")</f>
        <v/>
      </c>
      <c r="F44" s="2"/>
      <c r="G44" s="6" t="str">
        <f>IFERROR(VLOOKUP($B44,'لیست پرسنل'!$B$2:$K$6,4,0),"")</f>
        <v/>
      </c>
      <c r="H44" s="6" t="str">
        <f>IFERROR(IF(VLOOKUP($B44,'لیست پرسنل'!$B$2:$K$6,7,0)="بله",تنظیمات!$C$6,0),"")</f>
        <v/>
      </c>
      <c r="I44" s="32"/>
      <c r="J44" s="6" t="str">
        <f t="shared" si="0"/>
        <v/>
      </c>
      <c r="K44" s="6" t="str">
        <f t="shared" si="1"/>
        <v/>
      </c>
      <c r="L44" s="6">
        <f>IFERROR(تنظیمات!$C$2*90*'عیدی و سنوات'!F44/365,"")</f>
        <v>0</v>
      </c>
      <c r="M44" s="6">
        <f t="shared" si="2"/>
        <v>0</v>
      </c>
      <c r="N44" s="40"/>
      <c r="O44" s="40"/>
      <c r="P44" s="86"/>
      <c r="Q44" s="86"/>
      <c r="R44" s="86"/>
      <c r="S44" s="41"/>
      <c r="T44" s="6" t="str">
        <f t="shared" si="4"/>
        <v/>
      </c>
    </row>
    <row r="45" spans="1:20" x14ac:dyDescent="0.2">
      <c r="A45" s="2">
        <v>44</v>
      </c>
      <c r="B45" s="30"/>
      <c r="C45" s="2" t="str">
        <f>IFERROR(VLOOKUP($B45,'لیست پرسنل'!$B$2:$K$101,2,0),"")</f>
        <v/>
      </c>
      <c r="D45" s="2" t="str">
        <f>IFERROR(VLOOKUP($B45,'لیست پرسنل'!$B$2:$K$101,3,0),"")</f>
        <v/>
      </c>
      <c r="E45" s="2" t="str">
        <f>IFERROR(VLOOKUP($B45,'لیست پرسنل'!$B$2:$K$101,5,0),"")</f>
        <v/>
      </c>
      <c r="F45" s="2"/>
      <c r="G45" s="6" t="str">
        <f>IFERROR(VLOOKUP($B45,'لیست پرسنل'!$B$2:$K$6,4,0),"")</f>
        <v/>
      </c>
      <c r="H45" s="6" t="str">
        <f>IFERROR(IF(VLOOKUP($B45,'لیست پرسنل'!$B$2:$K$6,7,0)="بله",تنظیمات!$C$6,0),"")</f>
        <v/>
      </c>
      <c r="I45" s="32"/>
      <c r="J45" s="6" t="str">
        <f t="shared" si="0"/>
        <v/>
      </c>
      <c r="K45" s="6" t="str">
        <f t="shared" si="1"/>
        <v/>
      </c>
      <c r="L45" s="6">
        <f>IFERROR(تنظیمات!$C$2*90*'عیدی و سنوات'!F45/365,"")</f>
        <v>0</v>
      </c>
      <c r="M45" s="6">
        <f t="shared" si="2"/>
        <v>0</v>
      </c>
      <c r="N45" s="40"/>
      <c r="O45" s="40"/>
      <c r="P45" s="86"/>
      <c r="Q45" s="86"/>
      <c r="R45" s="86"/>
      <c r="S45" s="41"/>
      <c r="T45" s="6" t="str">
        <f t="shared" si="4"/>
        <v/>
      </c>
    </row>
    <row r="46" spans="1:20" x14ac:dyDescent="0.2">
      <c r="A46" s="2">
        <v>45</v>
      </c>
      <c r="B46" s="30"/>
      <c r="C46" s="2" t="str">
        <f>IFERROR(VLOOKUP($B46,'لیست پرسنل'!$B$2:$K$101,2,0),"")</f>
        <v/>
      </c>
      <c r="D46" s="2" t="str">
        <f>IFERROR(VLOOKUP($B46,'لیست پرسنل'!$B$2:$K$101,3,0),"")</f>
        <v/>
      </c>
      <c r="E46" s="2" t="str">
        <f>IFERROR(VLOOKUP($B46,'لیست پرسنل'!$B$2:$K$101,5,0),"")</f>
        <v/>
      </c>
      <c r="F46" s="2"/>
      <c r="G46" s="6" t="str">
        <f>IFERROR(VLOOKUP($B46,'لیست پرسنل'!$B$2:$K$6,4,0),"")</f>
        <v/>
      </c>
      <c r="H46" s="6" t="str">
        <f>IFERROR(IF(VLOOKUP($B46,'لیست پرسنل'!$B$2:$K$6,7,0)="بله",تنظیمات!$C$6,0),"")</f>
        <v/>
      </c>
      <c r="I46" s="32"/>
      <c r="J46" s="6" t="str">
        <f t="shared" si="0"/>
        <v/>
      </c>
      <c r="K46" s="6" t="str">
        <f t="shared" si="1"/>
        <v/>
      </c>
      <c r="L46" s="6">
        <f>IFERROR(تنظیمات!$C$2*90*'عیدی و سنوات'!F46/365,"")</f>
        <v>0</v>
      </c>
      <c r="M46" s="6">
        <f t="shared" si="2"/>
        <v>0</v>
      </c>
      <c r="N46" s="40"/>
      <c r="O46" s="40"/>
      <c r="P46" s="86"/>
      <c r="Q46" s="86"/>
      <c r="R46" s="86"/>
      <c r="S46" s="41"/>
      <c r="T46" s="6" t="str">
        <f t="shared" si="4"/>
        <v/>
      </c>
    </row>
    <row r="47" spans="1:20" x14ac:dyDescent="0.2">
      <c r="A47" s="2">
        <v>46</v>
      </c>
      <c r="B47" s="30"/>
      <c r="C47" s="2" t="str">
        <f>IFERROR(VLOOKUP($B47,'لیست پرسنل'!$B$2:$K$101,2,0),"")</f>
        <v/>
      </c>
      <c r="D47" s="2" t="str">
        <f>IFERROR(VLOOKUP($B47,'لیست پرسنل'!$B$2:$K$101,3,0),"")</f>
        <v/>
      </c>
      <c r="E47" s="2" t="str">
        <f>IFERROR(VLOOKUP($B47,'لیست پرسنل'!$B$2:$K$101,5,0),"")</f>
        <v/>
      </c>
      <c r="F47" s="2"/>
      <c r="G47" s="6" t="str">
        <f>IFERROR(VLOOKUP($B47,'لیست پرسنل'!$B$2:$K$6,4,0),"")</f>
        <v/>
      </c>
      <c r="H47" s="6" t="str">
        <f>IFERROR(IF(VLOOKUP($B47,'لیست پرسنل'!$B$2:$K$6,7,0)="بله",تنظیمات!$C$6,0),"")</f>
        <v/>
      </c>
      <c r="I47" s="32"/>
      <c r="J47" s="6" t="str">
        <f t="shared" si="0"/>
        <v/>
      </c>
      <c r="K47" s="6" t="str">
        <f t="shared" si="1"/>
        <v/>
      </c>
      <c r="L47" s="6">
        <f>IFERROR(تنظیمات!$C$2*90*'عیدی و سنوات'!F47/365,"")</f>
        <v>0</v>
      </c>
      <c r="M47" s="6">
        <f t="shared" si="2"/>
        <v>0</v>
      </c>
      <c r="N47" s="40"/>
      <c r="O47" s="40"/>
      <c r="P47" s="86"/>
      <c r="Q47" s="86"/>
      <c r="R47" s="86"/>
      <c r="S47" s="41"/>
      <c r="T47" s="6" t="str">
        <f t="shared" si="4"/>
        <v/>
      </c>
    </row>
    <row r="48" spans="1:20" x14ac:dyDescent="0.2">
      <c r="A48" s="2">
        <v>47</v>
      </c>
      <c r="B48" s="30"/>
      <c r="C48" s="2" t="str">
        <f>IFERROR(VLOOKUP($B48,'لیست پرسنل'!$B$2:$K$101,2,0),"")</f>
        <v/>
      </c>
      <c r="D48" s="2" t="str">
        <f>IFERROR(VLOOKUP($B48,'لیست پرسنل'!$B$2:$K$101,3,0),"")</f>
        <v/>
      </c>
      <c r="E48" s="2" t="str">
        <f>IFERROR(VLOOKUP($B48,'لیست پرسنل'!$B$2:$K$101,5,0),"")</f>
        <v/>
      </c>
      <c r="F48" s="2"/>
      <c r="G48" s="6" t="str">
        <f>IFERROR(VLOOKUP($B48,'لیست پرسنل'!$B$2:$K$6,4,0),"")</f>
        <v/>
      </c>
      <c r="H48" s="6" t="str">
        <f>IFERROR(IF(VLOOKUP($B48,'لیست پرسنل'!$B$2:$K$6,7,0)="بله",تنظیمات!$C$6,0),"")</f>
        <v/>
      </c>
      <c r="I48" s="32"/>
      <c r="J48" s="6" t="str">
        <f t="shared" si="0"/>
        <v/>
      </c>
      <c r="K48" s="6" t="str">
        <f t="shared" si="1"/>
        <v/>
      </c>
      <c r="L48" s="6">
        <f>IFERROR(تنظیمات!$C$2*90*'عیدی و سنوات'!F48/365,"")</f>
        <v>0</v>
      </c>
      <c r="M48" s="6">
        <f t="shared" si="2"/>
        <v>0</v>
      </c>
      <c r="N48" s="40"/>
      <c r="O48" s="40"/>
      <c r="P48" s="86"/>
      <c r="Q48" s="86"/>
      <c r="R48" s="86"/>
      <c r="S48" s="41"/>
      <c r="T48" s="6" t="str">
        <f t="shared" si="4"/>
        <v/>
      </c>
    </row>
    <row r="49" spans="1:20" x14ac:dyDescent="0.2">
      <c r="A49" s="2">
        <v>48</v>
      </c>
      <c r="B49" s="30"/>
      <c r="C49" s="2" t="str">
        <f>IFERROR(VLOOKUP($B49,'لیست پرسنل'!$B$2:$K$101,2,0),"")</f>
        <v/>
      </c>
      <c r="D49" s="2" t="str">
        <f>IFERROR(VLOOKUP($B49,'لیست پرسنل'!$B$2:$K$101,3,0),"")</f>
        <v/>
      </c>
      <c r="E49" s="2" t="str">
        <f>IFERROR(VLOOKUP($B49,'لیست پرسنل'!$B$2:$K$101,5,0),"")</f>
        <v/>
      </c>
      <c r="F49" s="2"/>
      <c r="G49" s="6" t="str">
        <f>IFERROR(VLOOKUP($B49,'لیست پرسنل'!$B$2:$K$6,4,0),"")</f>
        <v/>
      </c>
      <c r="H49" s="6" t="str">
        <f>IFERROR(IF(VLOOKUP($B49,'لیست پرسنل'!$B$2:$K$6,7,0)="بله",تنظیمات!$C$6,0),"")</f>
        <v/>
      </c>
      <c r="I49" s="32"/>
      <c r="J49" s="6" t="str">
        <f t="shared" si="0"/>
        <v/>
      </c>
      <c r="K49" s="6" t="str">
        <f t="shared" si="1"/>
        <v/>
      </c>
      <c r="L49" s="6">
        <f>IFERROR(تنظیمات!$C$2*90*'عیدی و سنوات'!F49/365,"")</f>
        <v>0</v>
      </c>
      <c r="M49" s="6">
        <f t="shared" si="2"/>
        <v>0</v>
      </c>
      <c r="N49" s="40"/>
      <c r="O49" s="40"/>
      <c r="P49" s="86"/>
      <c r="Q49" s="86"/>
      <c r="R49" s="86"/>
      <c r="S49" s="41"/>
      <c r="T49" s="6" t="str">
        <f t="shared" si="4"/>
        <v/>
      </c>
    </row>
    <row r="50" spans="1:20" x14ac:dyDescent="0.2">
      <c r="A50" s="2">
        <v>49</v>
      </c>
      <c r="B50" s="30"/>
      <c r="C50" s="2" t="str">
        <f>IFERROR(VLOOKUP($B50,'لیست پرسنل'!$B$2:$K$101,2,0),"")</f>
        <v/>
      </c>
      <c r="D50" s="2" t="str">
        <f>IFERROR(VLOOKUP($B50,'لیست پرسنل'!$B$2:$K$101,3,0),"")</f>
        <v/>
      </c>
      <c r="E50" s="2" t="str">
        <f>IFERROR(VLOOKUP($B50,'لیست پرسنل'!$B$2:$K$101,5,0),"")</f>
        <v/>
      </c>
      <c r="F50" s="2"/>
      <c r="G50" s="6" t="str">
        <f>IFERROR(VLOOKUP($B50,'لیست پرسنل'!$B$2:$K$6,4,0),"")</f>
        <v/>
      </c>
      <c r="H50" s="6" t="str">
        <f>IFERROR(IF(VLOOKUP($B50,'لیست پرسنل'!$B$2:$K$6,7,0)="بله",تنظیمات!$C$6,0),"")</f>
        <v/>
      </c>
      <c r="I50" s="32"/>
      <c r="J50" s="6" t="str">
        <f t="shared" si="0"/>
        <v/>
      </c>
      <c r="K50" s="6" t="str">
        <f t="shared" si="1"/>
        <v/>
      </c>
      <c r="L50" s="6">
        <f>IFERROR(تنظیمات!$C$2*90*'عیدی و سنوات'!F50/365,"")</f>
        <v>0</v>
      </c>
      <c r="M50" s="6">
        <f t="shared" si="2"/>
        <v>0</v>
      </c>
      <c r="N50" s="40"/>
      <c r="O50" s="40"/>
      <c r="P50" s="86"/>
      <c r="Q50" s="86"/>
      <c r="R50" s="86"/>
      <c r="S50" s="41"/>
      <c r="T50" s="6" t="str">
        <f t="shared" si="4"/>
        <v/>
      </c>
    </row>
    <row r="51" spans="1:20" x14ac:dyDescent="0.2">
      <c r="A51" s="2">
        <v>50</v>
      </c>
      <c r="B51" s="30"/>
      <c r="C51" s="2" t="str">
        <f>IFERROR(VLOOKUP($B51,'لیست پرسنل'!$B$2:$K$101,2,0),"")</f>
        <v/>
      </c>
      <c r="D51" s="2" t="str">
        <f>IFERROR(VLOOKUP($B51,'لیست پرسنل'!$B$2:$K$101,3,0),"")</f>
        <v/>
      </c>
      <c r="E51" s="2" t="str">
        <f>IFERROR(VLOOKUP($B51,'لیست پرسنل'!$B$2:$K$101,5,0),"")</f>
        <v/>
      </c>
      <c r="F51" s="2"/>
      <c r="G51" s="6" t="str">
        <f>IFERROR(VLOOKUP($B51,'لیست پرسنل'!$B$2:$K$6,4,0),"")</f>
        <v/>
      </c>
      <c r="H51" s="6" t="str">
        <f>IFERROR(IF(VLOOKUP($B51,'لیست پرسنل'!$B$2:$K$6,7,0)="بله",تنظیمات!$C$6,0),"")</f>
        <v/>
      </c>
      <c r="I51" s="32"/>
      <c r="J51" s="6" t="str">
        <f t="shared" si="0"/>
        <v/>
      </c>
      <c r="K51" s="6" t="str">
        <f t="shared" si="1"/>
        <v/>
      </c>
      <c r="L51" s="6">
        <f>IFERROR(تنظیمات!$C$2*90*'عیدی و سنوات'!F51/365,"")</f>
        <v>0</v>
      </c>
      <c r="M51" s="6">
        <f t="shared" si="2"/>
        <v>0</v>
      </c>
      <c r="N51" s="40"/>
      <c r="O51" s="40"/>
      <c r="P51" s="86"/>
      <c r="Q51" s="86"/>
      <c r="R51" s="86"/>
      <c r="S51" s="41"/>
      <c r="T51" s="6" t="str">
        <f t="shared" si="4"/>
        <v/>
      </c>
    </row>
    <row r="52" spans="1:20" x14ac:dyDescent="0.2">
      <c r="A52" s="2">
        <v>51</v>
      </c>
      <c r="B52" s="30"/>
      <c r="C52" s="2" t="str">
        <f>IFERROR(VLOOKUP($B52,'لیست پرسنل'!$B$2:$K$101,2,0),"")</f>
        <v/>
      </c>
      <c r="D52" s="2" t="str">
        <f>IFERROR(VLOOKUP($B52,'لیست پرسنل'!$B$2:$K$101,3,0),"")</f>
        <v/>
      </c>
      <c r="E52" s="2" t="str">
        <f>IFERROR(VLOOKUP($B52,'لیست پرسنل'!$B$2:$K$101,5,0),"")</f>
        <v/>
      </c>
      <c r="F52" s="2"/>
      <c r="G52" s="6" t="str">
        <f>IFERROR(VLOOKUP($B52,'لیست پرسنل'!$B$2:$K$6,4,0),"")</f>
        <v/>
      </c>
      <c r="H52" s="6" t="str">
        <f>IFERROR(IF(VLOOKUP($B52,'لیست پرسنل'!$B$2:$K$6,7,0)="بله",تنظیمات!$C$6,0),"")</f>
        <v/>
      </c>
      <c r="I52" s="32"/>
      <c r="J52" s="6" t="str">
        <f t="shared" si="0"/>
        <v/>
      </c>
      <c r="K52" s="6" t="str">
        <f t="shared" si="1"/>
        <v/>
      </c>
      <c r="L52" s="6">
        <f>IFERROR(تنظیمات!$C$2*90*'عیدی و سنوات'!F52/365,"")</f>
        <v>0</v>
      </c>
      <c r="M52" s="6">
        <f t="shared" si="2"/>
        <v>0</v>
      </c>
      <c r="N52" s="40"/>
      <c r="O52" s="40"/>
      <c r="P52" s="86"/>
      <c r="Q52" s="86"/>
      <c r="R52" s="86"/>
      <c r="S52" s="41"/>
      <c r="T52" s="6" t="str">
        <f t="shared" si="4"/>
        <v/>
      </c>
    </row>
    <row r="53" spans="1:20" x14ac:dyDescent="0.2">
      <c r="A53" s="2">
        <v>52</v>
      </c>
      <c r="B53" s="30"/>
      <c r="C53" s="2" t="str">
        <f>IFERROR(VLOOKUP($B53,'لیست پرسنل'!$B$2:$K$101,2,0),"")</f>
        <v/>
      </c>
      <c r="D53" s="2" t="str">
        <f>IFERROR(VLOOKUP($B53,'لیست پرسنل'!$B$2:$K$101,3,0),"")</f>
        <v/>
      </c>
      <c r="E53" s="2" t="str">
        <f>IFERROR(VLOOKUP($B53,'لیست پرسنل'!$B$2:$K$101,5,0),"")</f>
        <v/>
      </c>
      <c r="F53" s="2"/>
      <c r="G53" s="6" t="str">
        <f>IFERROR(VLOOKUP($B53,'لیست پرسنل'!$B$2:$K$6,4,0),"")</f>
        <v/>
      </c>
      <c r="H53" s="6" t="str">
        <f>IFERROR(IF(VLOOKUP($B53,'لیست پرسنل'!$B$2:$K$6,7,0)="بله",تنظیمات!$C$6,0),"")</f>
        <v/>
      </c>
      <c r="I53" s="32"/>
      <c r="J53" s="6" t="str">
        <f t="shared" si="0"/>
        <v/>
      </c>
      <c r="K53" s="6" t="str">
        <f t="shared" si="1"/>
        <v/>
      </c>
      <c r="L53" s="6">
        <f>IFERROR(تنظیمات!$C$2*90*'عیدی و سنوات'!F53/365,"")</f>
        <v>0</v>
      </c>
      <c r="M53" s="6">
        <f t="shared" si="2"/>
        <v>0</v>
      </c>
      <c r="N53" s="40"/>
      <c r="O53" s="40"/>
      <c r="P53" s="86"/>
      <c r="Q53" s="86"/>
      <c r="R53" s="86"/>
      <c r="S53" s="41"/>
      <c r="T53" s="6" t="str">
        <f t="shared" si="4"/>
        <v/>
      </c>
    </row>
    <row r="54" spans="1:20" x14ac:dyDescent="0.2">
      <c r="A54" s="2">
        <v>53</v>
      </c>
      <c r="B54" s="30"/>
      <c r="C54" s="2" t="str">
        <f>IFERROR(VLOOKUP($B54,'لیست پرسنل'!$B$2:$K$101,2,0),"")</f>
        <v/>
      </c>
      <c r="D54" s="2" t="str">
        <f>IFERROR(VLOOKUP($B54,'لیست پرسنل'!$B$2:$K$101,3,0),"")</f>
        <v/>
      </c>
      <c r="E54" s="2" t="str">
        <f>IFERROR(VLOOKUP($B54,'لیست پرسنل'!$B$2:$K$101,5,0),"")</f>
        <v/>
      </c>
      <c r="F54" s="2"/>
      <c r="G54" s="6" t="str">
        <f>IFERROR(VLOOKUP($B54,'لیست پرسنل'!$B$2:$K$6,4,0),"")</f>
        <v/>
      </c>
      <c r="H54" s="6" t="str">
        <f>IFERROR(IF(VLOOKUP($B54,'لیست پرسنل'!$B$2:$K$6,7,0)="بله",تنظیمات!$C$6,0),"")</f>
        <v/>
      </c>
      <c r="I54" s="32"/>
      <c r="J54" s="6" t="str">
        <f t="shared" si="0"/>
        <v/>
      </c>
      <c r="K54" s="6" t="str">
        <f t="shared" si="1"/>
        <v/>
      </c>
      <c r="L54" s="6">
        <f>IFERROR(تنظیمات!$C$2*90*'عیدی و سنوات'!F54/365,"")</f>
        <v>0</v>
      </c>
      <c r="M54" s="6">
        <f t="shared" si="2"/>
        <v>0</v>
      </c>
      <c r="N54" s="40"/>
      <c r="O54" s="40"/>
      <c r="P54" s="86"/>
      <c r="Q54" s="86"/>
      <c r="R54" s="86"/>
      <c r="S54" s="41"/>
      <c r="T54" s="6" t="str">
        <f t="shared" si="4"/>
        <v/>
      </c>
    </row>
    <row r="55" spans="1:20" x14ac:dyDescent="0.2">
      <c r="A55" s="2">
        <v>54</v>
      </c>
      <c r="B55" s="30"/>
      <c r="C55" s="2" t="str">
        <f>IFERROR(VLOOKUP($B55,'لیست پرسنل'!$B$2:$K$101,2,0),"")</f>
        <v/>
      </c>
      <c r="D55" s="2" t="str">
        <f>IFERROR(VLOOKUP($B55,'لیست پرسنل'!$B$2:$K$101,3,0),"")</f>
        <v/>
      </c>
      <c r="E55" s="2" t="str">
        <f>IFERROR(VLOOKUP($B55,'لیست پرسنل'!$B$2:$K$101,5,0),"")</f>
        <v/>
      </c>
      <c r="F55" s="2"/>
      <c r="G55" s="6" t="str">
        <f>IFERROR(VLOOKUP($B55,'لیست پرسنل'!$B$2:$K$6,4,0),"")</f>
        <v/>
      </c>
      <c r="H55" s="6" t="str">
        <f>IFERROR(IF(VLOOKUP($B55,'لیست پرسنل'!$B$2:$K$6,7,0)="بله",تنظیمات!$C$6,0),"")</f>
        <v/>
      </c>
      <c r="I55" s="32"/>
      <c r="J55" s="6" t="str">
        <f t="shared" si="0"/>
        <v/>
      </c>
      <c r="K55" s="6" t="str">
        <f t="shared" si="1"/>
        <v/>
      </c>
      <c r="L55" s="6">
        <f>IFERROR(تنظیمات!$C$2*90*'عیدی و سنوات'!F55/365,"")</f>
        <v>0</v>
      </c>
      <c r="M55" s="6">
        <f t="shared" si="2"/>
        <v>0</v>
      </c>
      <c r="N55" s="40"/>
      <c r="O55" s="40"/>
      <c r="P55" s="86"/>
      <c r="Q55" s="86"/>
      <c r="R55" s="86"/>
      <c r="S55" s="41"/>
      <c r="T55" s="6" t="str">
        <f t="shared" si="4"/>
        <v/>
      </c>
    </row>
    <row r="56" spans="1:20" x14ac:dyDescent="0.2">
      <c r="A56" s="2">
        <v>55</v>
      </c>
      <c r="B56" s="30"/>
      <c r="C56" s="2" t="str">
        <f>IFERROR(VLOOKUP($B56,'لیست پرسنل'!$B$2:$K$101,2,0),"")</f>
        <v/>
      </c>
      <c r="D56" s="2" t="str">
        <f>IFERROR(VLOOKUP($B56,'لیست پرسنل'!$B$2:$K$101,3,0),"")</f>
        <v/>
      </c>
      <c r="E56" s="2" t="str">
        <f>IFERROR(VLOOKUP($B56,'لیست پرسنل'!$B$2:$K$101,5,0),"")</f>
        <v/>
      </c>
      <c r="F56" s="2"/>
      <c r="G56" s="6" t="str">
        <f>IFERROR(VLOOKUP($B56,'لیست پرسنل'!$B$2:$K$6,4,0),"")</f>
        <v/>
      </c>
      <c r="H56" s="6" t="str">
        <f>IFERROR(IF(VLOOKUP($B56,'لیست پرسنل'!$B$2:$K$6,7,0)="بله",تنظیمات!$C$6,0),"")</f>
        <v/>
      </c>
      <c r="I56" s="32"/>
      <c r="J56" s="6" t="str">
        <f t="shared" si="0"/>
        <v/>
      </c>
      <c r="K56" s="6" t="str">
        <f t="shared" si="1"/>
        <v/>
      </c>
      <c r="L56" s="6">
        <f>IFERROR(تنظیمات!$C$2*90*'عیدی و سنوات'!F56/365,"")</f>
        <v>0</v>
      </c>
      <c r="M56" s="6">
        <f t="shared" si="2"/>
        <v>0</v>
      </c>
      <c r="N56" s="40"/>
      <c r="O56" s="40"/>
      <c r="P56" s="86"/>
      <c r="Q56" s="86"/>
      <c r="R56" s="86"/>
      <c r="S56" s="41"/>
      <c r="T56" s="6" t="str">
        <f t="shared" si="4"/>
        <v/>
      </c>
    </row>
    <row r="57" spans="1:20" x14ac:dyDescent="0.2">
      <c r="A57" s="2">
        <v>56</v>
      </c>
      <c r="B57" s="30"/>
      <c r="C57" s="2" t="str">
        <f>IFERROR(VLOOKUP($B57,'لیست پرسنل'!$B$2:$K$101,2,0),"")</f>
        <v/>
      </c>
      <c r="D57" s="2" t="str">
        <f>IFERROR(VLOOKUP($B57,'لیست پرسنل'!$B$2:$K$101,3,0),"")</f>
        <v/>
      </c>
      <c r="E57" s="2" t="str">
        <f>IFERROR(VLOOKUP($B57,'لیست پرسنل'!$B$2:$K$101,5,0),"")</f>
        <v/>
      </c>
      <c r="F57" s="2"/>
      <c r="G57" s="6" t="str">
        <f>IFERROR(VLOOKUP($B57,'لیست پرسنل'!$B$2:$K$6,4,0),"")</f>
        <v/>
      </c>
      <c r="H57" s="6" t="str">
        <f>IFERROR(IF(VLOOKUP($B57,'لیست پرسنل'!$B$2:$K$6,7,0)="بله",تنظیمات!$C$6,0),"")</f>
        <v/>
      </c>
      <c r="I57" s="32"/>
      <c r="J57" s="6" t="str">
        <f t="shared" si="0"/>
        <v/>
      </c>
      <c r="K57" s="6" t="str">
        <f t="shared" si="1"/>
        <v/>
      </c>
      <c r="L57" s="6">
        <f>IFERROR(تنظیمات!$C$2*90*'عیدی و سنوات'!F57/365,"")</f>
        <v>0</v>
      </c>
      <c r="M57" s="6">
        <f t="shared" si="2"/>
        <v>0</v>
      </c>
      <c r="N57" s="40"/>
      <c r="O57" s="40"/>
      <c r="P57" s="86"/>
      <c r="Q57" s="86"/>
      <c r="R57" s="86"/>
      <c r="S57" s="41"/>
      <c r="T57" s="6" t="str">
        <f t="shared" si="4"/>
        <v/>
      </c>
    </row>
    <row r="58" spans="1:20" x14ac:dyDescent="0.2">
      <c r="A58" s="2">
        <v>57</v>
      </c>
      <c r="B58" s="30"/>
      <c r="C58" s="2" t="str">
        <f>IFERROR(VLOOKUP($B58,'لیست پرسنل'!$B$2:$K$101,2,0),"")</f>
        <v/>
      </c>
      <c r="D58" s="2" t="str">
        <f>IFERROR(VLOOKUP($B58,'لیست پرسنل'!$B$2:$K$101,3,0),"")</f>
        <v/>
      </c>
      <c r="E58" s="2" t="str">
        <f>IFERROR(VLOOKUP($B58,'لیست پرسنل'!$B$2:$K$101,5,0),"")</f>
        <v/>
      </c>
      <c r="F58" s="2"/>
      <c r="G58" s="6" t="str">
        <f>IFERROR(VLOOKUP($B58,'لیست پرسنل'!$B$2:$K$6,4,0),"")</f>
        <v/>
      </c>
      <c r="H58" s="6" t="str">
        <f>IFERROR(IF(VLOOKUP($B58,'لیست پرسنل'!$B$2:$K$6,7,0)="بله",تنظیمات!$C$6,0),"")</f>
        <v/>
      </c>
      <c r="I58" s="32"/>
      <c r="J58" s="6" t="str">
        <f t="shared" si="0"/>
        <v/>
      </c>
      <c r="K58" s="6" t="str">
        <f t="shared" si="1"/>
        <v/>
      </c>
      <c r="L58" s="6">
        <f>IFERROR(تنظیمات!$C$2*90*'عیدی و سنوات'!F58/365,"")</f>
        <v>0</v>
      </c>
      <c r="M58" s="6">
        <f t="shared" si="2"/>
        <v>0</v>
      </c>
      <c r="N58" s="40"/>
      <c r="O58" s="40"/>
      <c r="P58" s="86"/>
      <c r="Q58" s="86"/>
      <c r="R58" s="86"/>
      <c r="S58" s="41"/>
      <c r="T58" s="6" t="str">
        <f t="shared" si="4"/>
        <v/>
      </c>
    </row>
    <row r="59" spans="1:20" x14ac:dyDescent="0.2">
      <c r="A59" s="2">
        <v>58</v>
      </c>
      <c r="B59" s="30"/>
      <c r="C59" s="2" t="str">
        <f>IFERROR(VLOOKUP($B59,'لیست پرسنل'!$B$2:$K$101,2,0),"")</f>
        <v/>
      </c>
      <c r="D59" s="2" t="str">
        <f>IFERROR(VLOOKUP($B59,'لیست پرسنل'!$B$2:$K$101,3,0),"")</f>
        <v/>
      </c>
      <c r="E59" s="2" t="str">
        <f>IFERROR(VLOOKUP($B59,'لیست پرسنل'!$B$2:$K$101,5,0),"")</f>
        <v/>
      </c>
      <c r="F59" s="2"/>
      <c r="G59" s="6" t="str">
        <f>IFERROR(VLOOKUP($B59,'لیست پرسنل'!$B$2:$K$6,4,0),"")</f>
        <v/>
      </c>
      <c r="H59" s="6" t="str">
        <f>IFERROR(IF(VLOOKUP($B59,'لیست پرسنل'!$B$2:$K$6,7,0)="بله",تنظیمات!$C$6,0),"")</f>
        <v/>
      </c>
      <c r="I59" s="32"/>
      <c r="J59" s="6" t="str">
        <f t="shared" si="0"/>
        <v/>
      </c>
      <c r="K59" s="6" t="str">
        <f t="shared" si="1"/>
        <v/>
      </c>
      <c r="L59" s="6">
        <f>IFERROR(تنظیمات!$C$2*90*'عیدی و سنوات'!F59/365,"")</f>
        <v>0</v>
      </c>
      <c r="M59" s="6">
        <f t="shared" si="2"/>
        <v>0</v>
      </c>
      <c r="N59" s="40"/>
      <c r="O59" s="40"/>
      <c r="P59" s="86"/>
      <c r="Q59" s="86"/>
      <c r="R59" s="86"/>
      <c r="S59" s="41"/>
      <c r="T59" s="6" t="str">
        <f t="shared" si="4"/>
        <v/>
      </c>
    </row>
    <row r="60" spans="1:20" x14ac:dyDescent="0.2">
      <c r="A60" s="2">
        <v>59</v>
      </c>
      <c r="B60" s="30"/>
      <c r="C60" s="2" t="str">
        <f>IFERROR(VLOOKUP($B60,'لیست پرسنل'!$B$2:$K$101,2,0),"")</f>
        <v/>
      </c>
      <c r="D60" s="2" t="str">
        <f>IFERROR(VLOOKUP($B60,'لیست پرسنل'!$B$2:$K$101,3,0),"")</f>
        <v/>
      </c>
      <c r="E60" s="2" t="str">
        <f>IFERROR(VLOOKUP($B60,'لیست پرسنل'!$B$2:$K$101,5,0),"")</f>
        <v/>
      </c>
      <c r="F60" s="2"/>
      <c r="G60" s="6" t="str">
        <f>IFERROR(VLOOKUP($B60,'لیست پرسنل'!$B$2:$K$6,4,0),"")</f>
        <v/>
      </c>
      <c r="H60" s="6" t="str">
        <f>IFERROR(IF(VLOOKUP($B60,'لیست پرسنل'!$B$2:$K$6,7,0)="بله",تنظیمات!$C$6,0),"")</f>
        <v/>
      </c>
      <c r="I60" s="32"/>
      <c r="J60" s="6" t="str">
        <f t="shared" si="0"/>
        <v/>
      </c>
      <c r="K60" s="6" t="str">
        <f t="shared" si="1"/>
        <v/>
      </c>
      <c r="L60" s="6">
        <f>IFERROR(تنظیمات!$C$2*90*'عیدی و سنوات'!F60/365,"")</f>
        <v>0</v>
      </c>
      <c r="M60" s="6">
        <f t="shared" si="2"/>
        <v>0</v>
      </c>
      <c r="N60" s="40"/>
      <c r="O60" s="40"/>
      <c r="P60" s="86"/>
      <c r="Q60" s="86"/>
      <c r="R60" s="86"/>
      <c r="S60" s="41"/>
      <c r="T60" s="6" t="str">
        <f t="shared" si="4"/>
        <v/>
      </c>
    </row>
    <row r="61" spans="1:20" x14ac:dyDescent="0.2">
      <c r="A61" s="2">
        <v>60</v>
      </c>
      <c r="B61" s="30"/>
      <c r="C61" s="2" t="str">
        <f>IFERROR(VLOOKUP($B61,'لیست پرسنل'!$B$2:$K$101,2,0),"")</f>
        <v/>
      </c>
      <c r="D61" s="2" t="str">
        <f>IFERROR(VLOOKUP($B61,'لیست پرسنل'!$B$2:$K$101,3,0),"")</f>
        <v/>
      </c>
      <c r="E61" s="2" t="str">
        <f>IFERROR(VLOOKUP($B61,'لیست پرسنل'!$B$2:$K$101,5,0),"")</f>
        <v/>
      </c>
      <c r="F61" s="2"/>
      <c r="G61" s="6" t="str">
        <f>IFERROR(VLOOKUP($B61,'لیست پرسنل'!$B$2:$K$6,4,0),"")</f>
        <v/>
      </c>
      <c r="H61" s="6" t="str">
        <f>IFERROR(IF(VLOOKUP($B61,'لیست پرسنل'!$B$2:$K$6,7,0)="بله",تنظیمات!$C$6,0),"")</f>
        <v/>
      </c>
      <c r="I61" s="32"/>
      <c r="J61" s="6" t="str">
        <f t="shared" si="0"/>
        <v/>
      </c>
      <c r="K61" s="6" t="str">
        <f t="shared" si="1"/>
        <v/>
      </c>
      <c r="L61" s="6">
        <f>IFERROR(تنظیمات!$C$2*90*'عیدی و سنوات'!F61/365,"")</f>
        <v>0</v>
      </c>
      <c r="M61" s="6">
        <f t="shared" si="2"/>
        <v>0</v>
      </c>
      <c r="N61" s="40"/>
      <c r="O61" s="40"/>
      <c r="P61" s="86"/>
      <c r="Q61" s="86"/>
      <c r="R61" s="86"/>
      <c r="S61" s="41"/>
      <c r="T61" s="6" t="str">
        <f t="shared" si="4"/>
        <v/>
      </c>
    </row>
    <row r="62" spans="1:20" x14ac:dyDescent="0.2">
      <c r="A62" s="2">
        <v>61</v>
      </c>
      <c r="B62" s="30"/>
      <c r="C62" s="2" t="str">
        <f>IFERROR(VLOOKUP($B62,'لیست پرسنل'!$B$2:$K$101,2,0),"")</f>
        <v/>
      </c>
      <c r="D62" s="2" t="str">
        <f>IFERROR(VLOOKUP($B62,'لیست پرسنل'!$B$2:$K$101,3,0),"")</f>
        <v/>
      </c>
      <c r="E62" s="2" t="str">
        <f>IFERROR(VLOOKUP($B62,'لیست پرسنل'!$B$2:$K$101,5,0),"")</f>
        <v/>
      </c>
      <c r="F62" s="2"/>
      <c r="G62" s="6" t="str">
        <f>IFERROR(VLOOKUP($B62,'لیست پرسنل'!$B$2:$K$6,4,0),"")</f>
        <v/>
      </c>
      <c r="H62" s="6" t="str">
        <f>IFERROR(IF(VLOOKUP($B62,'لیست پرسنل'!$B$2:$K$6,7,0)="بله",تنظیمات!$C$6,0),"")</f>
        <v/>
      </c>
      <c r="I62" s="32"/>
      <c r="J62" s="6" t="str">
        <f t="shared" si="0"/>
        <v/>
      </c>
      <c r="K62" s="6" t="str">
        <f t="shared" si="1"/>
        <v/>
      </c>
      <c r="L62" s="6">
        <f>IFERROR(تنظیمات!$C$2*90*'عیدی و سنوات'!F62/365,"")</f>
        <v>0</v>
      </c>
      <c r="M62" s="6">
        <f t="shared" si="2"/>
        <v>0</v>
      </c>
      <c r="N62" s="40"/>
      <c r="O62" s="40"/>
      <c r="P62" s="86"/>
      <c r="Q62" s="86"/>
      <c r="R62" s="86"/>
      <c r="S62" s="41"/>
      <c r="T62" s="6" t="str">
        <f t="shared" si="4"/>
        <v/>
      </c>
    </row>
    <row r="63" spans="1:20" x14ac:dyDescent="0.2">
      <c r="A63" s="2">
        <v>62</v>
      </c>
      <c r="B63" s="30"/>
      <c r="C63" s="2" t="str">
        <f>IFERROR(VLOOKUP($B63,'لیست پرسنل'!$B$2:$K$101,2,0),"")</f>
        <v/>
      </c>
      <c r="D63" s="2" t="str">
        <f>IFERROR(VLOOKUP($B63,'لیست پرسنل'!$B$2:$K$101,3,0),"")</f>
        <v/>
      </c>
      <c r="E63" s="2" t="str">
        <f>IFERROR(VLOOKUP($B63,'لیست پرسنل'!$B$2:$K$101,5,0),"")</f>
        <v/>
      </c>
      <c r="F63" s="2"/>
      <c r="G63" s="6" t="str">
        <f>IFERROR(VLOOKUP($B63,'لیست پرسنل'!$B$2:$K$6,4,0),"")</f>
        <v/>
      </c>
      <c r="H63" s="6" t="str">
        <f>IFERROR(IF(VLOOKUP($B63,'لیست پرسنل'!$B$2:$K$6,7,0)="بله",تنظیمات!$C$6,0),"")</f>
        <v/>
      </c>
      <c r="I63" s="32"/>
      <c r="J63" s="6" t="str">
        <f t="shared" si="0"/>
        <v/>
      </c>
      <c r="K63" s="6" t="str">
        <f t="shared" si="1"/>
        <v/>
      </c>
      <c r="L63" s="6">
        <f>IFERROR(تنظیمات!$C$2*90*'عیدی و سنوات'!F63/365,"")</f>
        <v>0</v>
      </c>
      <c r="M63" s="6">
        <f t="shared" si="2"/>
        <v>0</v>
      </c>
      <c r="N63" s="40"/>
      <c r="O63" s="40"/>
      <c r="P63" s="86"/>
      <c r="Q63" s="86"/>
      <c r="R63" s="86"/>
      <c r="S63" s="41"/>
      <c r="T63" s="6" t="str">
        <f t="shared" si="4"/>
        <v/>
      </c>
    </row>
    <row r="64" spans="1:20" x14ac:dyDescent="0.2">
      <c r="A64" s="2">
        <v>63</v>
      </c>
      <c r="B64" s="30"/>
      <c r="C64" s="2" t="str">
        <f>IFERROR(VLOOKUP($B64,'لیست پرسنل'!$B$2:$K$101,2,0),"")</f>
        <v/>
      </c>
      <c r="D64" s="2" t="str">
        <f>IFERROR(VLOOKUP($B64,'لیست پرسنل'!$B$2:$K$101,3,0),"")</f>
        <v/>
      </c>
      <c r="E64" s="2" t="str">
        <f>IFERROR(VLOOKUP($B64,'لیست پرسنل'!$B$2:$K$101,5,0),"")</f>
        <v/>
      </c>
      <c r="F64" s="2"/>
      <c r="G64" s="6" t="str">
        <f>IFERROR(VLOOKUP($B64,'لیست پرسنل'!$B$2:$K$6,4,0),"")</f>
        <v/>
      </c>
      <c r="H64" s="6" t="str">
        <f>IFERROR(IF(VLOOKUP($B64,'لیست پرسنل'!$B$2:$K$6,7,0)="بله",تنظیمات!$C$6,0),"")</f>
        <v/>
      </c>
      <c r="I64" s="32"/>
      <c r="J64" s="6" t="str">
        <f t="shared" si="0"/>
        <v/>
      </c>
      <c r="K64" s="6" t="str">
        <f t="shared" si="1"/>
        <v/>
      </c>
      <c r="L64" s="6">
        <f>IFERROR(تنظیمات!$C$2*90*'عیدی و سنوات'!F64/365,"")</f>
        <v>0</v>
      </c>
      <c r="M64" s="6">
        <f t="shared" si="2"/>
        <v>0</v>
      </c>
      <c r="N64" s="40"/>
      <c r="O64" s="40"/>
      <c r="P64" s="86"/>
      <c r="Q64" s="86"/>
      <c r="R64" s="86"/>
      <c r="S64" s="41"/>
      <c r="T64" s="6" t="str">
        <f t="shared" si="4"/>
        <v/>
      </c>
    </row>
    <row r="65" spans="1:20" x14ac:dyDescent="0.2">
      <c r="A65" s="2">
        <v>64</v>
      </c>
      <c r="B65" s="30"/>
      <c r="C65" s="2" t="str">
        <f>IFERROR(VLOOKUP($B65,'لیست پرسنل'!$B$2:$K$101,2,0),"")</f>
        <v/>
      </c>
      <c r="D65" s="2" t="str">
        <f>IFERROR(VLOOKUP($B65,'لیست پرسنل'!$B$2:$K$101,3,0),"")</f>
        <v/>
      </c>
      <c r="E65" s="2" t="str">
        <f>IFERROR(VLOOKUP($B65,'لیست پرسنل'!$B$2:$K$101,5,0),"")</f>
        <v/>
      </c>
      <c r="F65" s="2"/>
      <c r="G65" s="6" t="str">
        <f>IFERROR(VLOOKUP($B65,'لیست پرسنل'!$B$2:$K$6,4,0),"")</f>
        <v/>
      </c>
      <c r="H65" s="6" t="str">
        <f>IFERROR(IF(VLOOKUP($B65,'لیست پرسنل'!$B$2:$K$6,7,0)="بله",تنظیمات!$C$6,0),"")</f>
        <v/>
      </c>
      <c r="I65" s="32"/>
      <c r="J65" s="6" t="str">
        <f t="shared" si="0"/>
        <v/>
      </c>
      <c r="K65" s="6" t="str">
        <f t="shared" si="1"/>
        <v/>
      </c>
      <c r="L65" s="6">
        <f>IFERROR(تنظیمات!$C$2*90*'عیدی و سنوات'!F65/365,"")</f>
        <v>0</v>
      </c>
      <c r="M65" s="6">
        <f t="shared" si="2"/>
        <v>0</v>
      </c>
      <c r="N65" s="40"/>
      <c r="O65" s="40"/>
      <c r="P65" s="86"/>
      <c r="Q65" s="86"/>
      <c r="R65" s="86"/>
      <c r="S65" s="41"/>
      <c r="T65" s="6" t="str">
        <f t="shared" si="4"/>
        <v/>
      </c>
    </row>
    <row r="66" spans="1:20" x14ac:dyDescent="0.2">
      <c r="A66" s="2">
        <v>65</v>
      </c>
      <c r="B66" s="30"/>
      <c r="C66" s="2" t="str">
        <f>IFERROR(VLOOKUP($B66,'لیست پرسنل'!$B$2:$K$101,2,0),"")</f>
        <v/>
      </c>
      <c r="D66" s="2" t="str">
        <f>IFERROR(VLOOKUP($B66,'لیست پرسنل'!$B$2:$K$101,3,0),"")</f>
        <v/>
      </c>
      <c r="E66" s="2" t="str">
        <f>IFERROR(VLOOKUP($B66,'لیست پرسنل'!$B$2:$K$101,5,0),"")</f>
        <v/>
      </c>
      <c r="F66" s="2"/>
      <c r="G66" s="6" t="str">
        <f>IFERROR(VLOOKUP($B66,'لیست پرسنل'!$B$2:$K$6,4,0),"")</f>
        <v/>
      </c>
      <c r="H66" s="6" t="str">
        <f>IFERROR(IF(VLOOKUP($B66,'لیست پرسنل'!$B$2:$K$6,7,0)="بله",تنظیمات!$C$6,0),"")</f>
        <v/>
      </c>
      <c r="I66" s="32"/>
      <c r="J66" s="6" t="str">
        <f t="shared" si="0"/>
        <v/>
      </c>
      <c r="K66" s="6" t="str">
        <f t="shared" si="1"/>
        <v/>
      </c>
      <c r="L66" s="6">
        <f>IFERROR(تنظیمات!$C$2*90*'عیدی و سنوات'!F66/365,"")</f>
        <v>0</v>
      </c>
      <c r="M66" s="6">
        <f t="shared" si="2"/>
        <v>0</v>
      </c>
      <c r="N66" s="40"/>
      <c r="O66" s="40"/>
      <c r="P66" s="86"/>
      <c r="Q66" s="86"/>
      <c r="R66" s="86"/>
      <c r="S66" s="41"/>
      <c r="T66" s="6" t="str">
        <f t="shared" si="4"/>
        <v/>
      </c>
    </row>
    <row r="67" spans="1:20" x14ac:dyDescent="0.2">
      <c r="A67" s="2">
        <v>66</v>
      </c>
      <c r="B67" s="30"/>
      <c r="C67" s="2" t="str">
        <f>IFERROR(VLOOKUP($B67,'لیست پرسنل'!$B$2:$K$101,2,0),"")</f>
        <v/>
      </c>
      <c r="D67" s="2" t="str">
        <f>IFERROR(VLOOKUP($B67,'لیست پرسنل'!$B$2:$K$101,3,0),"")</f>
        <v/>
      </c>
      <c r="E67" s="2" t="str">
        <f>IFERROR(VLOOKUP($B67,'لیست پرسنل'!$B$2:$K$101,5,0),"")</f>
        <v/>
      </c>
      <c r="F67" s="2"/>
      <c r="G67" s="6" t="str">
        <f>IFERROR(VLOOKUP($B67,'لیست پرسنل'!$B$2:$K$6,4,0),"")</f>
        <v/>
      </c>
      <c r="H67" s="6" t="str">
        <f>IFERROR(IF(VLOOKUP($B67,'لیست پرسنل'!$B$2:$K$6,7,0)="بله",تنظیمات!$C$6,0),"")</f>
        <v/>
      </c>
      <c r="I67" s="32"/>
      <c r="J67" s="6" t="str">
        <f t="shared" ref="J67:J101" si="6">IFERROR(G67+H67+I67,"")</f>
        <v/>
      </c>
      <c r="K67" s="6" t="str">
        <f t="shared" ref="K67:K101" si="7">IFERROR($J67*60*$F67/365,"")</f>
        <v/>
      </c>
      <c r="L67" s="6">
        <f>IFERROR(تنظیمات!$C$2*90*'عیدی و سنوات'!F67/365,"")</f>
        <v>0</v>
      </c>
      <c r="M67" s="6">
        <f t="shared" ref="M67:M101" si="8">IF(K67&gt;L67,L67,K67)</f>
        <v>0</v>
      </c>
      <c r="N67" s="40"/>
      <c r="O67" s="40"/>
      <c r="P67" s="86"/>
      <c r="Q67" s="86"/>
      <c r="R67" s="86"/>
      <c r="S67" s="41"/>
      <c r="T67" s="6" t="str">
        <f t="shared" ref="T67:T101" si="9">IFERROR($J67*30*$F67/365,"")</f>
        <v/>
      </c>
    </row>
    <row r="68" spans="1:20" x14ac:dyDescent="0.2">
      <c r="A68" s="2">
        <v>67</v>
      </c>
      <c r="B68" s="30"/>
      <c r="C68" s="2" t="str">
        <f>IFERROR(VLOOKUP($B68,'لیست پرسنل'!$B$2:$K$101,2,0),"")</f>
        <v/>
      </c>
      <c r="D68" s="2" t="str">
        <f>IFERROR(VLOOKUP($B68,'لیست پرسنل'!$B$2:$K$101,3,0),"")</f>
        <v/>
      </c>
      <c r="E68" s="2" t="str">
        <f>IFERROR(VLOOKUP($B68,'لیست پرسنل'!$B$2:$K$101,5,0),"")</f>
        <v/>
      </c>
      <c r="F68" s="2"/>
      <c r="G68" s="6" t="str">
        <f>IFERROR(VLOOKUP($B68,'لیست پرسنل'!$B$2:$K$6,4,0),"")</f>
        <v/>
      </c>
      <c r="H68" s="6" t="str">
        <f>IFERROR(IF(VLOOKUP($B68,'لیست پرسنل'!$B$2:$K$6,7,0)="بله",تنظیمات!$C$6,0),"")</f>
        <v/>
      </c>
      <c r="I68" s="32"/>
      <c r="J68" s="6" t="str">
        <f t="shared" si="6"/>
        <v/>
      </c>
      <c r="K68" s="6" t="str">
        <f t="shared" si="7"/>
        <v/>
      </c>
      <c r="L68" s="6">
        <f>IFERROR(تنظیمات!$C$2*90*'عیدی و سنوات'!F68/365,"")</f>
        <v>0</v>
      </c>
      <c r="M68" s="6">
        <f t="shared" si="8"/>
        <v>0</v>
      </c>
      <c r="N68" s="40"/>
      <c r="O68" s="40"/>
      <c r="P68" s="86"/>
      <c r="Q68" s="86"/>
      <c r="R68" s="86"/>
      <c r="S68" s="41"/>
      <c r="T68" s="6" t="str">
        <f t="shared" si="9"/>
        <v/>
      </c>
    </row>
    <row r="69" spans="1:20" x14ac:dyDescent="0.2">
      <c r="A69" s="2">
        <v>68</v>
      </c>
      <c r="B69" s="30"/>
      <c r="C69" s="2" t="str">
        <f>IFERROR(VLOOKUP($B69,'لیست پرسنل'!$B$2:$K$101,2,0),"")</f>
        <v/>
      </c>
      <c r="D69" s="2" t="str">
        <f>IFERROR(VLOOKUP($B69,'لیست پرسنل'!$B$2:$K$101,3,0),"")</f>
        <v/>
      </c>
      <c r="E69" s="2" t="str">
        <f>IFERROR(VLOOKUP($B69,'لیست پرسنل'!$B$2:$K$101,5,0),"")</f>
        <v/>
      </c>
      <c r="F69" s="2"/>
      <c r="G69" s="6" t="str">
        <f>IFERROR(VLOOKUP($B69,'لیست پرسنل'!$B$2:$K$6,4,0),"")</f>
        <v/>
      </c>
      <c r="H69" s="6" t="str">
        <f>IFERROR(IF(VLOOKUP($B69,'لیست پرسنل'!$B$2:$K$6,7,0)="بله",تنظیمات!$C$6,0),"")</f>
        <v/>
      </c>
      <c r="I69" s="32"/>
      <c r="J69" s="6" t="str">
        <f t="shared" si="6"/>
        <v/>
      </c>
      <c r="K69" s="6" t="str">
        <f t="shared" si="7"/>
        <v/>
      </c>
      <c r="L69" s="6">
        <f>IFERROR(تنظیمات!$C$2*90*'عیدی و سنوات'!F69/365,"")</f>
        <v>0</v>
      </c>
      <c r="M69" s="6">
        <f t="shared" si="8"/>
        <v>0</v>
      </c>
      <c r="N69" s="40"/>
      <c r="O69" s="40"/>
      <c r="P69" s="86"/>
      <c r="Q69" s="86"/>
      <c r="R69" s="86"/>
      <c r="S69" s="41"/>
      <c r="T69" s="6" t="str">
        <f t="shared" si="9"/>
        <v/>
      </c>
    </row>
    <row r="70" spans="1:20" x14ac:dyDescent="0.2">
      <c r="A70" s="2">
        <v>69</v>
      </c>
      <c r="B70" s="30"/>
      <c r="C70" s="2" t="str">
        <f>IFERROR(VLOOKUP($B70,'لیست پرسنل'!$B$2:$K$101,2,0),"")</f>
        <v/>
      </c>
      <c r="D70" s="2" t="str">
        <f>IFERROR(VLOOKUP($B70,'لیست پرسنل'!$B$2:$K$101,3,0),"")</f>
        <v/>
      </c>
      <c r="E70" s="2" t="str">
        <f>IFERROR(VLOOKUP($B70,'لیست پرسنل'!$B$2:$K$101,5,0),"")</f>
        <v/>
      </c>
      <c r="F70" s="2"/>
      <c r="G70" s="6" t="str">
        <f>IFERROR(VLOOKUP($B70,'لیست پرسنل'!$B$2:$K$6,4,0),"")</f>
        <v/>
      </c>
      <c r="H70" s="6" t="str">
        <f>IFERROR(IF(VLOOKUP($B70,'لیست پرسنل'!$B$2:$K$6,7,0)="بله",تنظیمات!$C$6,0),"")</f>
        <v/>
      </c>
      <c r="I70" s="32"/>
      <c r="J70" s="6" t="str">
        <f t="shared" si="6"/>
        <v/>
      </c>
      <c r="K70" s="6" t="str">
        <f t="shared" si="7"/>
        <v/>
      </c>
      <c r="L70" s="6">
        <f>IFERROR(تنظیمات!$C$2*90*'عیدی و سنوات'!F70/365,"")</f>
        <v>0</v>
      </c>
      <c r="M70" s="6">
        <f t="shared" si="8"/>
        <v>0</v>
      </c>
      <c r="N70" s="40"/>
      <c r="O70" s="40"/>
      <c r="P70" s="86"/>
      <c r="Q70" s="86"/>
      <c r="R70" s="86"/>
      <c r="S70" s="41"/>
      <c r="T70" s="6" t="str">
        <f t="shared" si="9"/>
        <v/>
      </c>
    </row>
    <row r="71" spans="1:20" x14ac:dyDescent="0.2">
      <c r="A71" s="2">
        <v>70</v>
      </c>
      <c r="B71" s="30"/>
      <c r="C71" s="2" t="str">
        <f>IFERROR(VLOOKUP($B71,'لیست پرسنل'!$B$2:$K$101,2,0),"")</f>
        <v/>
      </c>
      <c r="D71" s="2" t="str">
        <f>IFERROR(VLOOKUP($B71,'لیست پرسنل'!$B$2:$K$101,3,0),"")</f>
        <v/>
      </c>
      <c r="E71" s="2" t="str">
        <f>IFERROR(VLOOKUP($B71,'لیست پرسنل'!$B$2:$K$101,5,0),"")</f>
        <v/>
      </c>
      <c r="F71" s="2"/>
      <c r="G71" s="6" t="str">
        <f>IFERROR(VLOOKUP($B71,'لیست پرسنل'!$B$2:$K$6,4,0),"")</f>
        <v/>
      </c>
      <c r="H71" s="6" t="str">
        <f>IFERROR(IF(VLOOKUP($B71,'لیست پرسنل'!$B$2:$K$6,7,0)="بله",تنظیمات!$C$6,0),"")</f>
        <v/>
      </c>
      <c r="I71" s="32"/>
      <c r="J71" s="6" t="str">
        <f t="shared" si="6"/>
        <v/>
      </c>
      <c r="K71" s="6" t="str">
        <f t="shared" si="7"/>
        <v/>
      </c>
      <c r="L71" s="6">
        <f>IFERROR(تنظیمات!$C$2*90*'عیدی و سنوات'!F71/365,"")</f>
        <v>0</v>
      </c>
      <c r="M71" s="6">
        <f t="shared" si="8"/>
        <v>0</v>
      </c>
      <c r="N71" s="40"/>
      <c r="O71" s="40"/>
      <c r="P71" s="86"/>
      <c r="Q71" s="86"/>
      <c r="R71" s="86"/>
      <c r="S71" s="41"/>
      <c r="T71" s="6" t="str">
        <f t="shared" si="9"/>
        <v/>
      </c>
    </row>
    <row r="72" spans="1:20" x14ac:dyDescent="0.2">
      <c r="A72" s="2">
        <v>71</v>
      </c>
      <c r="B72" s="30"/>
      <c r="C72" s="2" t="str">
        <f>IFERROR(VLOOKUP($B72,'لیست پرسنل'!$B$2:$K$101,2,0),"")</f>
        <v/>
      </c>
      <c r="D72" s="2" t="str">
        <f>IFERROR(VLOOKUP($B72,'لیست پرسنل'!$B$2:$K$101,3,0),"")</f>
        <v/>
      </c>
      <c r="E72" s="2" t="str">
        <f>IFERROR(VLOOKUP($B72,'لیست پرسنل'!$B$2:$K$101,5,0),"")</f>
        <v/>
      </c>
      <c r="F72" s="2"/>
      <c r="G72" s="6" t="str">
        <f>IFERROR(VLOOKUP($B72,'لیست پرسنل'!$B$2:$K$6,4,0),"")</f>
        <v/>
      </c>
      <c r="H72" s="6" t="str">
        <f>IFERROR(IF(VLOOKUP($B72,'لیست پرسنل'!$B$2:$K$6,7,0)="بله",تنظیمات!$C$6,0),"")</f>
        <v/>
      </c>
      <c r="I72" s="32"/>
      <c r="J72" s="6" t="str">
        <f t="shared" si="6"/>
        <v/>
      </c>
      <c r="K72" s="6" t="str">
        <f t="shared" si="7"/>
        <v/>
      </c>
      <c r="L72" s="6">
        <f>IFERROR(تنظیمات!$C$2*90*'عیدی و سنوات'!F72/365,"")</f>
        <v>0</v>
      </c>
      <c r="M72" s="6">
        <f t="shared" si="8"/>
        <v>0</v>
      </c>
      <c r="N72" s="40"/>
      <c r="O72" s="40"/>
      <c r="P72" s="86"/>
      <c r="Q72" s="86"/>
      <c r="R72" s="86"/>
      <c r="S72" s="41"/>
      <c r="T72" s="6" t="str">
        <f t="shared" si="9"/>
        <v/>
      </c>
    </row>
    <row r="73" spans="1:20" x14ac:dyDescent="0.2">
      <c r="A73" s="2">
        <v>72</v>
      </c>
      <c r="B73" s="30"/>
      <c r="C73" s="2" t="str">
        <f>IFERROR(VLOOKUP($B73,'لیست پرسنل'!$B$2:$K$101,2,0),"")</f>
        <v/>
      </c>
      <c r="D73" s="2" t="str">
        <f>IFERROR(VLOOKUP($B73,'لیست پرسنل'!$B$2:$K$101,3,0),"")</f>
        <v/>
      </c>
      <c r="E73" s="2" t="str">
        <f>IFERROR(VLOOKUP($B73,'لیست پرسنل'!$B$2:$K$101,5,0),"")</f>
        <v/>
      </c>
      <c r="F73" s="2"/>
      <c r="G73" s="6" t="str">
        <f>IFERROR(VLOOKUP($B73,'لیست پرسنل'!$B$2:$K$6,4,0),"")</f>
        <v/>
      </c>
      <c r="H73" s="6" t="str">
        <f>IFERROR(IF(VLOOKUP($B73,'لیست پرسنل'!$B$2:$K$6,7,0)="بله",تنظیمات!$C$6,0),"")</f>
        <v/>
      </c>
      <c r="I73" s="32"/>
      <c r="J73" s="6" t="str">
        <f t="shared" si="6"/>
        <v/>
      </c>
      <c r="K73" s="6" t="str">
        <f t="shared" si="7"/>
        <v/>
      </c>
      <c r="L73" s="6">
        <f>IFERROR(تنظیمات!$C$2*90*'عیدی و سنوات'!F73/365,"")</f>
        <v>0</v>
      </c>
      <c r="M73" s="6">
        <f t="shared" si="8"/>
        <v>0</v>
      </c>
      <c r="N73" s="40"/>
      <c r="O73" s="40"/>
      <c r="P73" s="86"/>
      <c r="Q73" s="86"/>
      <c r="R73" s="86"/>
      <c r="S73" s="41"/>
      <c r="T73" s="6" t="str">
        <f t="shared" si="9"/>
        <v/>
      </c>
    </row>
    <row r="74" spans="1:20" x14ac:dyDescent="0.2">
      <c r="A74" s="2">
        <v>73</v>
      </c>
      <c r="B74" s="30"/>
      <c r="C74" s="2" t="str">
        <f>IFERROR(VLOOKUP($B74,'لیست پرسنل'!$B$2:$K$101,2,0),"")</f>
        <v/>
      </c>
      <c r="D74" s="2" t="str">
        <f>IFERROR(VLOOKUP($B74,'لیست پرسنل'!$B$2:$K$101,3,0),"")</f>
        <v/>
      </c>
      <c r="E74" s="2" t="str">
        <f>IFERROR(VLOOKUP($B74,'لیست پرسنل'!$B$2:$K$101,5,0),"")</f>
        <v/>
      </c>
      <c r="F74" s="2"/>
      <c r="G74" s="6" t="str">
        <f>IFERROR(VLOOKUP($B74,'لیست پرسنل'!$B$2:$K$6,4,0),"")</f>
        <v/>
      </c>
      <c r="H74" s="6" t="str">
        <f>IFERROR(IF(VLOOKUP($B74,'لیست پرسنل'!$B$2:$K$6,7,0)="بله",تنظیمات!$C$6,0),"")</f>
        <v/>
      </c>
      <c r="I74" s="32"/>
      <c r="J74" s="6" t="str">
        <f t="shared" si="6"/>
        <v/>
      </c>
      <c r="K74" s="6" t="str">
        <f t="shared" si="7"/>
        <v/>
      </c>
      <c r="L74" s="6">
        <f>IFERROR(تنظیمات!$C$2*90*'عیدی و سنوات'!F74/365,"")</f>
        <v>0</v>
      </c>
      <c r="M74" s="6">
        <f t="shared" si="8"/>
        <v>0</v>
      </c>
      <c r="N74" s="40"/>
      <c r="O74" s="40"/>
      <c r="P74" s="86"/>
      <c r="Q74" s="86"/>
      <c r="R74" s="86"/>
      <c r="S74" s="41"/>
      <c r="T74" s="6" t="str">
        <f t="shared" si="9"/>
        <v/>
      </c>
    </row>
    <row r="75" spans="1:20" x14ac:dyDescent="0.2">
      <c r="A75" s="2">
        <v>74</v>
      </c>
      <c r="B75" s="30"/>
      <c r="C75" s="2" t="str">
        <f>IFERROR(VLOOKUP($B75,'لیست پرسنل'!$B$2:$K$101,2,0),"")</f>
        <v/>
      </c>
      <c r="D75" s="2" t="str">
        <f>IFERROR(VLOOKUP($B75,'لیست پرسنل'!$B$2:$K$101,3,0),"")</f>
        <v/>
      </c>
      <c r="E75" s="2" t="str">
        <f>IFERROR(VLOOKUP($B75,'لیست پرسنل'!$B$2:$K$101,5,0),"")</f>
        <v/>
      </c>
      <c r="F75" s="2"/>
      <c r="G75" s="6" t="str">
        <f>IFERROR(VLOOKUP($B75,'لیست پرسنل'!$B$2:$K$6,4,0),"")</f>
        <v/>
      </c>
      <c r="H75" s="6" t="str">
        <f>IFERROR(IF(VLOOKUP($B75,'لیست پرسنل'!$B$2:$K$6,7,0)="بله",تنظیمات!$C$6,0),"")</f>
        <v/>
      </c>
      <c r="I75" s="32"/>
      <c r="J75" s="6" t="str">
        <f t="shared" si="6"/>
        <v/>
      </c>
      <c r="K75" s="6" t="str">
        <f t="shared" si="7"/>
        <v/>
      </c>
      <c r="L75" s="6">
        <f>IFERROR(تنظیمات!$C$2*90*'عیدی و سنوات'!F75/365,"")</f>
        <v>0</v>
      </c>
      <c r="M75" s="6">
        <f t="shared" si="8"/>
        <v>0</v>
      </c>
      <c r="N75" s="40"/>
      <c r="O75" s="40"/>
      <c r="P75" s="86"/>
      <c r="Q75" s="86"/>
      <c r="R75" s="86"/>
      <c r="S75" s="41"/>
      <c r="T75" s="6" t="str">
        <f t="shared" si="9"/>
        <v/>
      </c>
    </row>
    <row r="76" spans="1:20" x14ac:dyDescent="0.2">
      <c r="A76" s="2">
        <v>75</v>
      </c>
      <c r="B76" s="30"/>
      <c r="C76" s="2" t="str">
        <f>IFERROR(VLOOKUP($B76,'لیست پرسنل'!$B$2:$K$101,2,0),"")</f>
        <v/>
      </c>
      <c r="D76" s="2" t="str">
        <f>IFERROR(VLOOKUP($B76,'لیست پرسنل'!$B$2:$K$101,3,0),"")</f>
        <v/>
      </c>
      <c r="E76" s="2" t="str">
        <f>IFERROR(VLOOKUP($B76,'لیست پرسنل'!$B$2:$K$101,5,0),"")</f>
        <v/>
      </c>
      <c r="F76" s="2"/>
      <c r="G76" s="6" t="str">
        <f>IFERROR(VLOOKUP($B76,'لیست پرسنل'!$B$2:$K$6,4,0),"")</f>
        <v/>
      </c>
      <c r="H76" s="6" t="str">
        <f>IFERROR(IF(VLOOKUP($B76,'لیست پرسنل'!$B$2:$K$6,7,0)="بله",تنظیمات!$C$6,0),"")</f>
        <v/>
      </c>
      <c r="I76" s="32"/>
      <c r="J76" s="6" t="str">
        <f t="shared" si="6"/>
        <v/>
      </c>
      <c r="K76" s="6" t="str">
        <f t="shared" si="7"/>
        <v/>
      </c>
      <c r="L76" s="6">
        <f>IFERROR(تنظیمات!$C$2*90*'عیدی و سنوات'!F76/365,"")</f>
        <v>0</v>
      </c>
      <c r="M76" s="6">
        <f t="shared" si="8"/>
        <v>0</v>
      </c>
      <c r="N76" s="40"/>
      <c r="O76" s="40"/>
      <c r="P76" s="86"/>
      <c r="Q76" s="86"/>
      <c r="R76" s="86"/>
      <c r="S76" s="41"/>
      <c r="T76" s="6" t="str">
        <f t="shared" si="9"/>
        <v/>
      </c>
    </row>
    <row r="77" spans="1:20" x14ac:dyDescent="0.2">
      <c r="A77" s="2">
        <v>76</v>
      </c>
      <c r="B77" s="30"/>
      <c r="C77" s="2" t="str">
        <f>IFERROR(VLOOKUP($B77,'لیست پرسنل'!$B$2:$K$101,2,0),"")</f>
        <v/>
      </c>
      <c r="D77" s="2" t="str">
        <f>IFERROR(VLOOKUP($B77,'لیست پرسنل'!$B$2:$K$101,3,0),"")</f>
        <v/>
      </c>
      <c r="E77" s="2" t="str">
        <f>IFERROR(VLOOKUP($B77,'لیست پرسنل'!$B$2:$K$101,5,0),"")</f>
        <v/>
      </c>
      <c r="F77" s="2"/>
      <c r="G77" s="6" t="str">
        <f>IFERROR(VLOOKUP($B77,'لیست پرسنل'!$B$2:$K$6,4,0),"")</f>
        <v/>
      </c>
      <c r="H77" s="6" t="str">
        <f>IFERROR(IF(VLOOKUP($B77,'لیست پرسنل'!$B$2:$K$6,7,0)="بله",تنظیمات!$C$6,0),"")</f>
        <v/>
      </c>
      <c r="I77" s="32"/>
      <c r="J77" s="6" t="str">
        <f t="shared" si="6"/>
        <v/>
      </c>
      <c r="K77" s="6" t="str">
        <f t="shared" si="7"/>
        <v/>
      </c>
      <c r="L77" s="6">
        <f>IFERROR(تنظیمات!$C$2*90*'عیدی و سنوات'!F77/365,"")</f>
        <v>0</v>
      </c>
      <c r="M77" s="6">
        <f t="shared" si="8"/>
        <v>0</v>
      </c>
      <c r="N77" s="40"/>
      <c r="O77" s="40"/>
      <c r="P77" s="86"/>
      <c r="Q77" s="86"/>
      <c r="R77" s="86"/>
      <c r="S77" s="41"/>
      <c r="T77" s="6" t="str">
        <f t="shared" si="9"/>
        <v/>
      </c>
    </row>
    <row r="78" spans="1:20" x14ac:dyDescent="0.2">
      <c r="A78" s="2">
        <v>77</v>
      </c>
      <c r="B78" s="30"/>
      <c r="C78" s="2" t="str">
        <f>IFERROR(VLOOKUP($B78,'لیست پرسنل'!$B$2:$K$101,2,0),"")</f>
        <v/>
      </c>
      <c r="D78" s="2" t="str">
        <f>IFERROR(VLOOKUP($B78,'لیست پرسنل'!$B$2:$K$101,3,0),"")</f>
        <v/>
      </c>
      <c r="E78" s="2" t="str">
        <f>IFERROR(VLOOKUP($B78,'لیست پرسنل'!$B$2:$K$101,5,0),"")</f>
        <v/>
      </c>
      <c r="F78" s="2"/>
      <c r="G78" s="6" t="str">
        <f>IFERROR(VLOOKUP($B78,'لیست پرسنل'!$B$2:$K$6,4,0),"")</f>
        <v/>
      </c>
      <c r="H78" s="6" t="str">
        <f>IFERROR(IF(VLOOKUP($B78,'لیست پرسنل'!$B$2:$K$6,7,0)="بله",تنظیمات!$C$6,0),"")</f>
        <v/>
      </c>
      <c r="I78" s="32"/>
      <c r="J78" s="6" t="str">
        <f t="shared" si="6"/>
        <v/>
      </c>
      <c r="K78" s="6" t="str">
        <f t="shared" si="7"/>
        <v/>
      </c>
      <c r="L78" s="6">
        <f>IFERROR(تنظیمات!$C$2*90*'عیدی و سنوات'!F78/365,"")</f>
        <v>0</v>
      </c>
      <c r="M78" s="6">
        <f t="shared" si="8"/>
        <v>0</v>
      </c>
      <c r="N78" s="40"/>
      <c r="O78" s="40"/>
      <c r="P78" s="86"/>
      <c r="Q78" s="86"/>
      <c r="R78" s="86"/>
      <c r="S78" s="41"/>
      <c r="T78" s="6" t="str">
        <f t="shared" si="9"/>
        <v/>
      </c>
    </row>
    <row r="79" spans="1:20" x14ac:dyDescent="0.2">
      <c r="A79" s="2">
        <v>78</v>
      </c>
      <c r="B79" s="30"/>
      <c r="C79" s="2" t="str">
        <f>IFERROR(VLOOKUP($B79,'لیست پرسنل'!$B$2:$K$101,2,0),"")</f>
        <v/>
      </c>
      <c r="D79" s="2" t="str">
        <f>IFERROR(VLOOKUP($B79,'لیست پرسنل'!$B$2:$K$101,3,0),"")</f>
        <v/>
      </c>
      <c r="E79" s="2" t="str">
        <f>IFERROR(VLOOKUP($B79,'لیست پرسنل'!$B$2:$K$101,5,0),"")</f>
        <v/>
      </c>
      <c r="F79" s="2"/>
      <c r="G79" s="6" t="str">
        <f>IFERROR(VLOOKUP($B79,'لیست پرسنل'!$B$2:$K$6,4,0),"")</f>
        <v/>
      </c>
      <c r="H79" s="6" t="str">
        <f>IFERROR(IF(VLOOKUP($B79,'لیست پرسنل'!$B$2:$K$6,7,0)="بله",تنظیمات!$C$6,0),"")</f>
        <v/>
      </c>
      <c r="I79" s="32"/>
      <c r="J79" s="6" t="str">
        <f t="shared" si="6"/>
        <v/>
      </c>
      <c r="K79" s="6" t="str">
        <f t="shared" si="7"/>
        <v/>
      </c>
      <c r="L79" s="6">
        <f>IFERROR(تنظیمات!$C$2*90*'عیدی و سنوات'!F79/365,"")</f>
        <v>0</v>
      </c>
      <c r="M79" s="6">
        <f t="shared" si="8"/>
        <v>0</v>
      </c>
      <c r="N79" s="40"/>
      <c r="O79" s="40"/>
      <c r="P79" s="86"/>
      <c r="Q79" s="86"/>
      <c r="R79" s="86"/>
      <c r="S79" s="41"/>
      <c r="T79" s="6" t="str">
        <f t="shared" si="9"/>
        <v/>
      </c>
    </row>
    <row r="80" spans="1:20" x14ac:dyDescent="0.2">
      <c r="A80" s="2">
        <v>79</v>
      </c>
      <c r="B80" s="30"/>
      <c r="C80" s="2" t="str">
        <f>IFERROR(VLOOKUP($B80,'لیست پرسنل'!$B$2:$K$101,2,0),"")</f>
        <v/>
      </c>
      <c r="D80" s="2" t="str">
        <f>IFERROR(VLOOKUP($B80,'لیست پرسنل'!$B$2:$K$101,3,0),"")</f>
        <v/>
      </c>
      <c r="E80" s="2" t="str">
        <f>IFERROR(VLOOKUP($B80,'لیست پرسنل'!$B$2:$K$101,5,0),"")</f>
        <v/>
      </c>
      <c r="F80" s="2"/>
      <c r="G80" s="6" t="str">
        <f>IFERROR(VLOOKUP($B80,'لیست پرسنل'!$B$2:$K$6,4,0),"")</f>
        <v/>
      </c>
      <c r="H80" s="6" t="str">
        <f>IFERROR(IF(VLOOKUP($B80,'لیست پرسنل'!$B$2:$K$6,7,0)="بله",تنظیمات!$C$6,0),"")</f>
        <v/>
      </c>
      <c r="I80" s="32"/>
      <c r="J80" s="6" t="str">
        <f t="shared" si="6"/>
        <v/>
      </c>
      <c r="K80" s="6" t="str">
        <f t="shared" si="7"/>
        <v/>
      </c>
      <c r="L80" s="6">
        <f>IFERROR(تنظیمات!$C$2*90*'عیدی و سنوات'!F80/365,"")</f>
        <v>0</v>
      </c>
      <c r="M80" s="6">
        <f t="shared" si="8"/>
        <v>0</v>
      </c>
      <c r="N80" s="40"/>
      <c r="O80" s="40"/>
      <c r="P80" s="86"/>
      <c r="Q80" s="86"/>
      <c r="R80" s="86"/>
      <c r="S80" s="41"/>
      <c r="T80" s="6" t="str">
        <f t="shared" si="9"/>
        <v/>
      </c>
    </row>
    <row r="81" spans="1:20" x14ac:dyDescent="0.2">
      <c r="A81" s="2">
        <v>80</v>
      </c>
      <c r="B81" s="30"/>
      <c r="C81" s="2" t="str">
        <f>IFERROR(VLOOKUP($B81,'لیست پرسنل'!$B$2:$K$101,2,0),"")</f>
        <v/>
      </c>
      <c r="D81" s="2" t="str">
        <f>IFERROR(VLOOKUP($B81,'لیست پرسنل'!$B$2:$K$101,3,0),"")</f>
        <v/>
      </c>
      <c r="E81" s="2" t="str">
        <f>IFERROR(VLOOKUP($B81,'لیست پرسنل'!$B$2:$K$101,5,0),"")</f>
        <v/>
      </c>
      <c r="F81" s="2"/>
      <c r="G81" s="6" t="str">
        <f>IFERROR(VLOOKUP($B81,'لیست پرسنل'!$B$2:$K$6,4,0),"")</f>
        <v/>
      </c>
      <c r="H81" s="6" t="str">
        <f>IFERROR(IF(VLOOKUP($B81,'لیست پرسنل'!$B$2:$K$6,7,0)="بله",تنظیمات!$C$6,0),"")</f>
        <v/>
      </c>
      <c r="I81" s="32"/>
      <c r="J81" s="6" t="str">
        <f t="shared" si="6"/>
        <v/>
      </c>
      <c r="K81" s="6" t="str">
        <f t="shared" si="7"/>
        <v/>
      </c>
      <c r="L81" s="6">
        <f>IFERROR(تنظیمات!$C$2*90*'عیدی و سنوات'!F81/365,"")</f>
        <v>0</v>
      </c>
      <c r="M81" s="6">
        <f t="shared" si="8"/>
        <v>0</v>
      </c>
      <c r="N81" s="40"/>
      <c r="O81" s="40"/>
      <c r="P81" s="86"/>
      <c r="Q81" s="86"/>
      <c r="R81" s="86"/>
      <c r="S81" s="41"/>
      <c r="T81" s="6" t="str">
        <f t="shared" si="9"/>
        <v/>
      </c>
    </row>
    <row r="82" spans="1:20" x14ac:dyDescent="0.2">
      <c r="A82" s="2">
        <v>81</v>
      </c>
      <c r="B82" s="30"/>
      <c r="C82" s="2" t="str">
        <f>IFERROR(VLOOKUP($B82,'لیست پرسنل'!$B$2:$K$101,2,0),"")</f>
        <v/>
      </c>
      <c r="D82" s="2" t="str">
        <f>IFERROR(VLOOKUP($B82,'لیست پرسنل'!$B$2:$K$101,3,0),"")</f>
        <v/>
      </c>
      <c r="E82" s="2" t="str">
        <f>IFERROR(VLOOKUP($B82,'لیست پرسنل'!$B$2:$K$101,5,0),"")</f>
        <v/>
      </c>
      <c r="F82" s="2"/>
      <c r="G82" s="6" t="str">
        <f>IFERROR(VLOOKUP($B82,'لیست پرسنل'!$B$2:$K$6,4,0),"")</f>
        <v/>
      </c>
      <c r="H82" s="6" t="str">
        <f>IFERROR(IF(VLOOKUP($B82,'لیست پرسنل'!$B$2:$K$6,7,0)="بله",تنظیمات!$C$6,0),"")</f>
        <v/>
      </c>
      <c r="I82" s="32"/>
      <c r="J82" s="6" t="str">
        <f t="shared" si="6"/>
        <v/>
      </c>
      <c r="K82" s="6" t="str">
        <f t="shared" si="7"/>
        <v/>
      </c>
      <c r="L82" s="6">
        <f>IFERROR(تنظیمات!$C$2*90*'عیدی و سنوات'!F82/365,"")</f>
        <v>0</v>
      </c>
      <c r="M82" s="6">
        <f t="shared" si="8"/>
        <v>0</v>
      </c>
      <c r="N82" s="40"/>
      <c r="O82" s="40"/>
      <c r="P82" s="86"/>
      <c r="Q82" s="86"/>
      <c r="R82" s="86"/>
      <c r="S82" s="41"/>
      <c r="T82" s="6" t="str">
        <f t="shared" si="9"/>
        <v/>
      </c>
    </row>
    <row r="83" spans="1:20" x14ac:dyDescent="0.2">
      <c r="A83" s="2">
        <v>82</v>
      </c>
      <c r="B83" s="30"/>
      <c r="C83" s="2" t="str">
        <f>IFERROR(VLOOKUP($B83,'لیست پرسنل'!$B$2:$K$101,2,0),"")</f>
        <v/>
      </c>
      <c r="D83" s="2" t="str">
        <f>IFERROR(VLOOKUP($B83,'لیست پرسنل'!$B$2:$K$101,3,0),"")</f>
        <v/>
      </c>
      <c r="E83" s="2" t="str">
        <f>IFERROR(VLOOKUP($B83,'لیست پرسنل'!$B$2:$K$101,5,0),"")</f>
        <v/>
      </c>
      <c r="F83" s="2"/>
      <c r="G83" s="6" t="str">
        <f>IFERROR(VLOOKUP($B83,'لیست پرسنل'!$B$2:$K$6,4,0),"")</f>
        <v/>
      </c>
      <c r="H83" s="6" t="str">
        <f>IFERROR(IF(VLOOKUP($B83,'لیست پرسنل'!$B$2:$K$6,7,0)="بله",تنظیمات!$C$6,0),"")</f>
        <v/>
      </c>
      <c r="I83" s="32"/>
      <c r="J83" s="6" t="str">
        <f t="shared" si="6"/>
        <v/>
      </c>
      <c r="K83" s="6" t="str">
        <f t="shared" si="7"/>
        <v/>
      </c>
      <c r="L83" s="6">
        <f>IFERROR(تنظیمات!$C$2*90*'عیدی و سنوات'!F83/365,"")</f>
        <v>0</v>
      </c>
      <c r="M83" s="6">
        <f t="shared" si="8"/>
        <v>0</v>
      </c>
      <c r="N83" s="40"/>
      <c r="O83" s="40"/>
      <c r="P83" s="86"/>
      <c r="Q83" s="86"/>
      <c r="R83" s="86"/>
      <c r="S83" s="41"/>
      <c r="T83" s="6" t="str">
        <f t="shared" si="9"/>
        <v/>
      </c>
    </row>
    <row r="84" spans="1:20" x14ac:dyDescent="0.2">
      <c r="A84" s="2">
        <v>83</v>
      </c>
      <c r="B84" s="30"/>
      <c r="C84" s="2" t="str">
        <f>IFERROR(VLOOKUP($B84,'لیست پرسنل'!$B$2:$K$101,2,0),"")</f>
        <v/>
      </c>
      <c r="D84" s="2" t="str">
        <f>IFERROR(VLOOKUP($B84,'لیست پرسنل'!$B$2:$K$101,3,0),"")</f>
        <v/>
      </c>
      <c r="E84" s="2" t="str">
        <f>IFERROR(VLOOKUP($B84,'لیست پرسنل'!$B$2:$K$101,5,0),"")</f>
        <v/>
      </c>
      <c r="F84" s="2"/>
      <c r="G84" s="6" t="str">
        <f>IFERROR(VLOOKUP($B84,'لیست پرسنل'!$B$2:$K$6,4,0),"")</f>
        <v/>
      </c>
      <c r="H84" s="6" t="str">
        <f>IFERROR(IF(VLOOKUP($B84,'لیست پرسنل'!$B$2:$K$6,7,0)="بله",تنظیمات!$C$6,0),"")</f>
        <v/>
      </c>
      <c r="I84" s="32"/>
      <c r="J84" s="6" t="str">
        <f t="shared" si="6"/>
        <v/>
      </c>
      <c r="K84" s="6" t="str">
        <f t="shared" si="7"/>
        <v/>
      </c>
      <c r="L84" s="6">
        <f>IFERROR(تنظیمات!$C$2*90*'عیدی و سنوات'!F84/365,"")</f>
        <v>0</v>
      </c>
      <c r="M84" s="6">
        <f t="shared" si="8"/>
        <v>0</v>
      </c>
      <c r="N84" s="40"/>
      <c r="O84" s="40"/>
      <c r="P84" s="86"/>
      <c r="Q84" s="86"/>
      <c r="R84" s="86"/>
      <c r="S84" s="41"/>
      <c r="T84" s="6" t="str">
        <f t="shared" si="9"/>
        <v/>
      </c>
    </row>
    <row r="85" spans="1:20" x14ac:dyDescent="0.2">
      <c r="A85" s="2">
        <v>84</v>
      </c>
      <c r="B85" s="30"/>
      <c r="C85" s="2" t="str">
        <f>IFERROR(VLOOKUP($B85,'لیست پرسنل'!$B$2:$K$101,2,0),"")</f>
        <v/>
      </c>
      <c r="D85" s="2" t="str">
        <f>IFERROR(VLOOKUP($B85,'لیست پرسنل'!$B$2:$K$101,3,0),"")</f>
        <v/>
      </c>
      <c r="E85" s="2" t="str">
        <f>IFERROR(VLOOKUP($B85,'لیست پرسنل'!$B$2:$K$101,5,0),"")</f>
        <v/>
      </c>
      <c r="F85" s="2"/>
      <c r="G85" s="6" t="str">
        <f>IFERROR(VLOOKUP($B85,'لیست پرسنل'!$B$2:$K$6,4,0),"")</f>
        <v/>
      </c>
      <c r="H85" s="6" t="str">
        <f>IFERROR(IF(VLOOKUP($B85,'لیست پرسنل'!$B$2:$K$6,7,0)="بله",تنظیمات!$C$6,0),"")</f>
        <v/>
      </c>
      <c r="I85" s="32"/>
      <c r="J85" s="6" t="str">
        <f t="shared" si="6"/>
        <v/>
      </c>
      <c r="K85" s="6" t="str">
        <f t="shared" si="7"/>
        <v/>
      </c>
      <c r="L85" s="6">
        <f>IFERROR(تنظیمات!$C$2*90*'عیدی و سنوات'!F85/365,"")</f>
        <v>0</v>
      </c>
      <c r="M85" s="6">
        <f t="shared" si="8"/>
        <v>0</v>
      </c>
      <c r="N85" s="40"/>
      <c r="O85" s="40"/>
      <c r="P85" s="86"/>
      <c r="Q85" s="86"/>
      <c r="R85" s="86"/>
      <c r="S85" s="41"/>
      <c r="T85" s="6" t="str">
        <f t="shared" si="9"/>
        <v/>
      </c>
    </row>
    <row r="86" spans="1:20" x14ac:dyDescent="0.2">
      <c r="A86" s="2">
        <v>85</v>
      </c>
      <c r="B86" s="30"/>
      <c r="C86" s="2" t="str">
        <f>IFERROR(VLOOKUP($B86,'لیست پرسنل'!$B$2:$K$101,2,0),"")</f>
        <v/>
      </c>
      <c r="D86" s="2" t="str">
        <f>IFERROR(VLOOKUP($B86,'لیست پرسنل'!$B$2:$K$101,3,0),"")</f>
        <v/>
      </c>
      <c r="E86" s="2" t="str">
        <f>IFERROR(VLOOKUP($B86,'لیست پرسنل'!$B$2:$K$101,5,0),"")</f>
        <v/>
      </c>
      <c r="F86" s="2"/>
      <c r="G86" s="6" t="str">
        <f>IFERROR(VLOOKUP($B86,'لیست پرسنل'!$B$2:$K$6,4,0),"")</f>
        <v/>
      </c>
      <c r="H86" s="6" t="str">
        <f>IFERROR(IF(VLOOKUP($B86,'لیست پرسنل'!$B$2:$K$6,7,0)="بله",تنظیمات!$C$6,0),"")</f>
        <v/>
      </c>
      <c r="I86" s="32"/>
      <c r="J86" s="6" t="str">
        <f t="shared" si="6"/>
        <v/>
      </c>
      <c r="K86" s="6" t="str">
        <f t="shared" si="7"/>
        <v/>
      </c>
      <c r="L86" s="6">
        <f>IFERROR(تنظیمات!$C$2*90*'عیدی و سنوات'!F86/365,"")</f>
        <v>0</v>
      </c>
      <c r="M86" s="6">
        <f t="shared" si="8"/>
        <v>0</v>
      </c>
      <c r="N86" s="40"/>
      <c r="O86" s="40"/>
      <c r="P86" s="86"/>
      <c r="Q86" s="86"/>
      <c r="R86" s="86"/>
      <c r="S86" s="41"/>
      <c r="T86" s="6" t="str">
        <f t="shared" si="9"/>
        <v/>
      </c>
    </row>
    <row r="87" spans="1:20" x14ac:dyDescent="0.2">
      <c r="A87" s="2">
        <v>86</v>
      </c>
      <c r="B87" s="30"/>
      <c r="C87" s="2" t="str">
        <f>IFERROR(VLOOKUP($B87,'لیست پرسنل'!$B$2:$K$101,2,0),"")</f>
        <v/>
      </c>
      <c r="D87" s="2" t="str">
        <f>IFERROR(VLOOKUP($B87,'لیست پرسنل'!$B$2:$K$101,3,0),"")</f>
        <v/>
      </c>
      <c r="E87" s="2" t="str">
        <f>IFERROR(VLOOKUP($B87,'لیست پرسنل'!$B$2:$K$101,5,0),"")</f>
        <v/>
      </c>
      <c r="F87" s="2"/>
      <c r="G87" s="6" t="str">
        <f>IFERROR(VLOOKUP($B87,'لیست پرسنل'!$B$2:$K$6,4,0),"")</f>
        <v/>
      </c>
      <c r="H87" s="6" t="str">
        <f>IFERROR(IF(VLOOKUP($B87,'لیست پرسنل'!$B$2:$K$6,7,0)="بله",تنظیمات!$C$6,0),"")</f>
        <v/>
      </c>
      <c r="I87" s="32"/>
      <c r="J87" s="6" t="str">
        <f t="shared" si="6"/>
        <v/>
      </c>
      <c r="K87" s="6" t="str">
        <f t="shared" si="7"/>
        <v/>
      </c>
      <c r="L87" s="6">
        <f>IFERROR(تنظیمات!$C$2*90*'عیدی و سنوات'!F87/365,"")</f>
        <v>0</v>
      </c>
      <c r="M87" s="6">
        <f t="shared" si="8"/>
        <v>0</v>
      </c>
      <c r="N87" s="40"/>
      <c r="O87" s="40"/>
      <c r="P87" s="86"/>
      <c r="Q87" s="86"/>
      <c r="R87" s="86"/>
      <c r="S87" s="41"/>
      <c r="T87" s="6" t="str">
        <f t="shared" si="9"/>
        <v/>
      </c>
    </row>
    <row r="88" spans="1:20" x14ac:dyDescent="0.2">
      <c r="A88" s="2">
        <v>87</v>
      </c>
      <c r="B88" s="30"/>
      <c r="C88" s="2" t="str">
        <f>IFERROR(VLOOKUP($B88,'لیست پرسنل'!$B$2:$K$101,2,0),"")</f>
        <v/>
      </c>
      <c r="D88" s="2" t="str">
        <f>IFERROR(VLOOKUP($B88,'لیست پرسنل'!$B$2:$K$101,3,0),"")</f>
        <v/>
      </c>
      <c r="E88" s="2" t="str">
        <f>IFERROR(VLOOKUP($B88,'لیست پرسنل'!$B$2:$K$101,5,0),"")</f>
        <v/>
      </c>
      <c r="F88" s="2"/>
      <c r="G88" s="6" t="str">
        <f>IFERROR(VLOOKUP($B88,'لیست پرسنل'!$B$2:$K$6,4,0),"")</f>
        <v/>
      </c>
      <c r="H88" s="6" t="str">
        <f>IFERROR(IF(VLOOKUP($B88,'لیست پرسنل'!$B$2:$K$6,7,0)="بله",تنظیمات!$C$6,0),"")</f>
        <v/>
      </c>
      <c r="I88" s="32"/>
      <c r="J88" s="6" t="str">
        <f t="shared" si="6"/>
        <v/>
      </c>
      <c r="K88" s="6" t="str">
        <f t="shared" si="7"/>
        <v/>
      </c>
      <c r="L88" s="6">
        <f>IFERROR(تنظیمات!$C$2*90*'عیدی و سنوات'!F88/365,"")</f>
        <v>0</v>
      </c>
      <c r="M88" s="6">
        <f t="shared" si="8"/>
        <v>0</v>
      </c>
      <c r="N88" s="40"/>
      <c r="O88" s="40"/>
      <c r="P88" s="86"/>
      <c r="Q88" s="86"/>
      <c r="R88" s="86"/>
      <c r="S88" s="41"/>
      <c r="T88" s="6" t="str">
        <f t="shared" si="9"/>
        <v/>
      </c>
    </row>
    <row r="89" spans="1:20" x14ac:dyDescent="0.2">
      <c r="A89" s="2">
        <v>88</v>
      </c>
      <c r="B89" s="30"/>
      <c r="C89" s="2" t="str">
        <f>IFERROR(VLOOKUP($B89,'لیست پرسنل'!$B$2:$K$101,2,0),"")</f>
        <v/>
      </c>
      <c r="D89" s="2" t="str">
        <f>IFERROR(VLOOKUP($B89,'لیست پرسنل'!$B$2:$K$101,3,0),"")</f>
        <v/>
      </c>
      <c r="E89" s="2" t="str">
        <f>IFERROR(VLOOKUP($B89,'لیست پرسنل'!$B$2:$K$101,5,0),"")</f>
        <v/>
      </c>
      <c r="F89" s="2"/>
      <c r="G89" s="6" t="str">
        <f>IFERROR(VLOOKUP($B89,'لیست پرسنل'!$B$2:$K$6,4,0),"")</f>
        <v/>
      </c>
      <c r="H89" s="6" t="str">
        <f>IFERROR(IF(VLOOKUP($B89,'لیست پرسنل'!$B$2:$K$6,7,0)="بله",تنظیمات!$C$6,0),"")</f>
        <v/>
      </c>
      <c r="I89" s="32"/>
      <c r="J89" s="6" t="str">
        <f t="shared" si="6"/>
        <v/>
      </c>
      <c r="K89" s="6" t="str">
        <f t="shared" si="7"/>
        <v/>
      </c>
      <c r="L89" s="6">
        <f>IFERROR(تنظیمات!$C$2*90*'عیدی و سنوات'!F89/365,"")</f>
        <v>0</v>
      </c>
      <c r="M89" s="6">
        <f t="shared" si="8"/>
        <v>0</v>
      </c>
      <c r="N89" s="40"/>
      <c r="O89" s="40"/>
      <c r="P89" s="86"/>
      <c r="Q89" s="86"/>
      <c r="R89" s="86"/>
      <c r="S89" s="41"/>
      <c r="T89" s="6" t="str">
        <f t="shared" si="9"/>
        <v/>
      </c>
    </row>
    <row r="90" spans="1:20" x14ac:dyDescent="0.2">
      <c r="A90" s="2">
        <v>89</v>
      </c>
      <c r="B90" s="30"/>
      <c r="C90" s="2" t="str">
        <f>IFERROR(VLOOKUP($B90,'لیست پرسنل'!$B$2:$K$101,2,0),"")</f>
        <v/>
      </c>
      <c r="D90" s="2" t="str">
        <f>IFERROR(VLOOKUP($B90,'لیست پرسنل'!$B$2:$K$101,3,0),"")</f>
        <v/>
      </c>
      <c r="E90" s="2" t="str">
        <f>IFERROR(VLOOKUP($B90,'لیست پرسنل'!$B$2:$K$101,5,0),"")</f>
        <v/>
      </c>
      <c r="F90" s="2"/>
      <c r="G90" s="6" t="str">
        <f>IFERROR(VLOOKUP($B90,'لیست پرسنل'!$B$2:$K$6,4,0),"")</f>
        <v/>
      </c>
      <c r="H90" s="6" t="str">
        <f>IFERROR(IF(VLOOKUP($B90,'لیست پرسنل'!$B$2:$K$6,7,0)="بله",تنظیمات!$C$6,0),"")</f>
        <v/>
      </c>
      <c r="I90" s="32"/>
      <c r="J90" s="6" t="str">
        <f t="shared" si="6"/>
        <v/>
      </c>
      <c r="K90" s="6" t="str">
        <f t="shared" si="7"/>
        <v/>
      </c>
      <c r="L90" s="6">
        <f>IFERROR(تنظیمات!$C$2*90*'عیدی و سنوات'!F90/365,"")</f>
        <v>0</v>
      </c>
      <c r="M90" s="6">
        <f t="shared" si="8"/>
        <v>0</v>
      </c>
      <c r="N90" s="40"/>
      <c r="O90" s="40"/>
      <c r="P90" s="86"/>
      <c r="Q90" s="86"/>
      <c r="R90" s="86"/>
      <c r="S90" s="41"/>
      <c r="T90" s="6" t="str">
        <f t="shared" si="9"/>
        <v/>
      </c>
    </row>
    <row r="91" spans="1:20" x14ac:dyDescent="0.2">
      <c r="A91" s="2">
        <v>90</v>
      </c>
      <c r="B91" s="30"/>
      <c r="C91" s="2" t="str">
        <f>IFERROR(VLOOKUP($B91,'لیست پرسنل'!$B$2:$K$101,2,0),"")</f>
        <v/>
      </c>
      <c r="D91" s="2" t="str">
        <f>IFERROR(VLOOKUP($B91,'لیست پرسنل'!$B$2:$K$101,3,0),"")</f>
        <v/>
      </c>
      <c r="E91" s="2" t="str">
        <f>IFERROR(VLOOKUP($B91,'لیست پرسنل'!$B$2:$K$101,5,0),"")</f>
        <v/>
      </c>
      <c r="F91" s="2"/>
      <c r="G91" s="6" t="str">
        <f>IFERROR(VLOOKUP($B91,'لیست پرسنل'!$B$2:$K$6,4,0),"")</f>
        <v/>
      </c>
      <c r="H91" s="6" t="str">
        <f>IFERROR(IF(VLOOKUP($B91,'لیست پرسنل'!$B$2:$K$6,7,0)="بله",تنظیمات!$C$6,0),"")</f>
        <v/>
      </c>
      <c r="I91" s="32"/>
      <c r="J91" s="6" t="str">
        <f t="shared" si="6"/>
        <v/>
      </c>
      <c r="K91" s="6" t="str">
        <f t="shared" si="7"/>
        <v/>
      </c>
      <c r="L91" s="6">
        <f>IFERROR(تنظیمات!$C$2*90*'عیدی و سنوات'!F91/365,"")</f>
        <v>0</v>
      </c>
      <c r="M91" s="6">
        <f t="shared" si="8"/>
        <v>0</v>
      </c>
      <c r="N91" s="40"/>
      <c r="O91" s="40"/>
      <c r="P91" s="86"/>
      <c r="Q91" s="86"/>
      <c r="R91" s="86"/>
      <c r="S91" s="41"/>
      <c r="T91" s="6" t="str">
        <f t="shared" si="9"/>
        <v/>
      </c>
    </row>
    <row r="92" spans="1:20" x14ac:dyDescent="0.2">
      <c r="A92" s="2">
        <v>91</v>
      </c>
      <c r="B92" s="30"/>
      <c r="C92" s="2" t="str">
        <f>IFERROR(VLOOKUP($B92,'لیست پرسنل'!$B$2:$K$101,2,0),"")</f>
        <v/>
      </c>
      <c r="D92" s="2" t="str">
        <f>IFERROR(VLOOKUP($B92,'لیست پرسنل'!$B$2:$K$101,3,0),"")</f>
        <v/>
      </c>
      <c r="E92" s="2" t="str">
        <f>IFERROR(VLOOKUP($B92,'لیست پرسنل'!$B$2:$K$101,5,0),"")</f>
        <v/>
      </c>
      <c r="F92" s="2"/>
      <c r="G92" s="6" t="str">
        <f>IFERROR(VLOOKUP($B92,'لیست پرسنل'!$B$2:$K$6,4,0),"")</f>
        <v/>
      </c>
      <c r="H92" s="6" t="str">
        <f>IFERROR(IF(VLOOKUP($B92,'لیست پرسنل'!$B$2:$K$6,7,0)="بله",تنظیمات!$C$6,0),"")</f>
        <v/>
      </c>
      <c r="I92" s="32"/>
      <c r="J92" s="6" t="str">
        <f t="shared" si="6"/>
        <v/>
      </c>
      <c r="K92" s="6" t="str">
        <f t="shared" si="7"/>
        <v/>
      </c>
      <c r="L92" s="6">
        <f>IFERROR(تنظیمات!$C$2*90*'عیدی و سنوات'!F92/365,"")</f>
        <v>0</v>
      </c>
      <c r="M92" s="6">
        <f t="shared" si="8"/>
        <v>0</v>
      </c>
      <c r="N92" s="40"/>
      <c r="O92" s="40"/>
      <c r="P92" s="86"/>
      <c r="Q92" s="86"/>
      <c r="R92" s="86"/>
      <c r="S92" s="41"/>
      <c r="T92" s="6" t="str">
        <f t="shared" si="9"/>
        <v/>
      </c>
    </row>
    <row r="93" spans="1:20" x14ac:dyDescent="0.2">
      <c r="A93" s="2">
        <v>92</v>
      </c>
      <c r="B93" s="30"/>
      <c r="C93" s="2" t="str">
        <f>IFERROR(VLOOKUP($B93,'لیست پرسنل'!$B$2:$K$101,2,0),"")</f>
        <v/>
      </c>
      <c r="D93" s="2" t="str">
        <f>IFERROR(VLOOKUP($B93,'لیست پرسنل'!$B$2:$K$101,3,0),"")</f>
        <v/>
      </c>
      <c r="E93" s="2" t="str">
        <f>IFERROR(VLOOKUP($B93,'لیست پرسنل'!$B$2:$K$101,5,0),"")</f>
        <v/>
      </c>
      <c r="F93" s="2"/>
      <c r="G93" s="6" t="str">
        <f>IFERROR(VLOOKUP($B93,'لیست پرسنل'!$B$2:$K$6,4,0),"")</f>
        <v/>
      </c>
      <c r="H93" s="6" t="str">
        <f>IFERROR(IF(VLOOKUP($B93,'لیست پرسنل'!$B$2:$K$6,7,0)="بله",تنظیمات!$C$6,0),"")</f>
        <v/>
      </c>
      <c r="I93" s="32"/>
      <c r="J93" s="6" t="str">
        <f t="shared" si="6"/>
        <v/>
      </c>
      <c r="K93" s="6" t="str">
        <f t="shared" si="7"/>
        <v/>
      </c>
      <c r="L93" s="6">
        <f>IFERROR(تنظیمات!$C$2*90*'عیدی و سنوات'!F93/365,"")</f>
        <v>0</v>
      </c>
      <c r="M93" s="6">
        <f t="shared" si="8"/>
        <v>0</v>
      </c>
      <c r="N93" s="40"/>
      <c r="O93" s="40"/>
      <c r="P93" s="86"/>
      <c r="Q93" s="86"/>
      <c r="R93" s="86"/>
      <c r="S93" s="41"/>
      <c r="T93" s="6" t="str">
        <f t="shared" si="9"/>
        <v/>
      </c>
    </row>
    <row r="94" spans="1:20" x14ac:dyDescent="0.2">
      <c r="A94" s="2">
        <v>93</v>
      </c>
      <c r="B94" s="30"/>
      <c r="C94" s="2" t="str">
        <f>IFERROR(VLOOKUP($B94,'لیست پرسنل'!$B$2:$K$101,2,0),"")</f>
        <v/>
      </c>
      <c r="D94" s="2" t="str">
        <f>IFERROR(VLOOKUP($B94,'لیست پرسنل'!$B$2:$K$101,3,0),"")</f>
        <v/>
      </c>
      <c r="E94" s="2" t="str">
        <f>IFERROR(VLOOKUP($B94,'لیست پرسنل'!$B$2:$K$101,5,0),"")</f>
        <v/>
      </c>
      <c r="F94" s="2"/>
      <c r="G94" s="6" t="str">
        <f>IFERROR(VLOOKUP($B94,'لیست پرسنل'!$B$2:$K$6,4,0),"")</f>
        <v/>
      </c>
      <c r="H94" s="6" t="str">
        <f>IFERROR(IF(VLOOKUP($B94,'لیست پرسنل'!$B$2:$K$6,7,0)="بله",تنظیمات!$C$6,0),"")</f>
        <v/>
      </c>
      <c r="I94" s="32"/>
      <c r="J94" s="6" t="str">
        <f t="shared" si="6"/>
        <v/>
      </c>
      <c r="K94" s="6" t="str">
        <f t="shared" si="7"/>
        <v/>
      </c>
      <c r="L94" s="6">
        <f>IFERROR(تنظیمات!$C$2*90*'عیدی و سنوات'!F94/365,"")</f>
        <v>0</v>
      </c>
      <c r="M94" s="6">
        <f t="shared" si="8"/>
        <v>0</v>
      </c>
      <c r="N94" s="40"/>
      <c r="O94" s="40"/>
      <c r="P94" s="86"/>
      <c r="Q94" s="86"/>
      <c r="R94" s="86"/>
      <c r="S94" s="41"/>
      <c r="T94" s="6" t="str">
        <f t="shared" si="9"/>
        <v/>
      </c>
    </row>
    <row r="95" spans="1:20" x14ac:dyDescent="0.2">
      <c r="A95" s="2">
        <v>94</v>
      </c>
      <c r="B95" s="30"/>
      <c r="C95" s="2" t="str">
        <f>IFERROR(VLOOKUP($B95,'لیست پرسنل'!$B$2:$K$101,2,0),"")</f>
        <v/>
      </c>
      <c r="D95" s="2" t="str">
        <f>IFERROR(VLOOKUP($B95,'لیست پرسنل'!$B$2:$K$101,3,0),"")</f>
        <v/>
      </c>
      <c r="E95" s="2" t="str">
        <f>IFERROR(VLOOKUP($B95,'لیست پرسنل'!$B$2:$K$101,5,0),"")</f>
        <v/>
      </c>
      <c r="F95" s="2"/>
      <c r="G95" s="6" t="str">
        <f>IFERROR(VLOOKUP($B95,'لیست پرسنل'!$B$2:$K$6,4,0),"")</f>
        <v/>
      </c>
      <c r="H95" s="6" t="str">
        <f>IFERROR(IF(VLOOKUP($B95,'لیست پرسنل'!$B$2:$K$6,7,0)="بله",تنظیمات!$C$6,0),"")</f>
        <v/>
      </c>
      <c r="I95" s="32"/>
      <c r="J95" s="6" t="str">
        <f t="shared" si="6"/>
        <v/>
      </c>
      <c r="K95" s="6" t="str">
        <f t="shared" si="7"/>
        <v/>
      </c>
      <c r="L95" s="6">
        <f>IFERROR(تنظیمات!$C$2*90*'عیدی و سنوات'!F95/365,"")</f>
        <v>0</v>
      </c>
      <c r="M95" s="6">
        <f t="shared" si="8"/>
        <v>0</v>
      </c>
      <c r="N95" s="40"/>
      <c r="O95" s="40"/>
      <c r="P95" s="86"/>
      <c r="Q95" s="86"/>
      <c r="R95" s="86"/>
      <c r="S95" s="41"/>
      <c r="T95" s="6" t="str">
        <f t="shared" si="9"/>
        <v/>
      </c>
    </row>
    <row r="96" spans="1:20" x14ac:dyDescent="0.2">
      <c r="A96" s="2">
        <v>95</v>
      </c>
      <c r="B96" s="30"/>
      <c r="C96" s="2" t="str">
        <f>IFERROR(VLOOKUP($B96,'لیست پرسنل'!$B$2:$K$101,2,0),"")</f>
        <v/>
      </c>
      <c r="D96" s="2" t="str">
        <f>IFERROR(VLOOKUP($B96,'لیست پرسنل'!$B$2:$K$101,3,0),"")</f>
        <v/>
      </c>
      <c r="E96" s="2" t="str">
        <f>IFERROR(VLOOKUP($B96,'لیست پرسنل'!$B$2:$K$101,5,0),"")</f>
        <v/>
      </c>
      <c r="F96" s="2"/>
      <c r="G96" s="6" t="str">
        <f>IFERROR(VLOOKUP($B96,'لیست پرسنل'!$B$2:$K$6,4,0),"")</f>
        <v/>
      </c>
      <c r="H96" s="6" t="str">
        <f>IFERROR(IF(VLOOKUP($B96,'لیست پرسنل'!$B$2:$K$6,7,0)="بله",تنظیمات!$C$6,0),"")</f>
        <v/>
      </c>
      <c r="I96" s="32"/>
      <c r="J96" s="6" t="str">
        <f t="shared" si="6"/>
        <v/>
      </c>
      <c r="K96" s="6" t="str">
        <f t="shared" si="7"/>
        <v/>
      </c>
      <c r="L96" s="6">
        <f>IFERROR(تنظیمات!$C$2*90*'عیدی و سنوات'!F96/365,"")</f>
        <v>0</v>
      </c>
      <c r="M96" s="6">
        <f t="shared" si="8"/>
        <v>0</v>
      </c>
      <c r="N96" s="40"/>
      <c r="O96" s="40"/>
      <c r="P96" s="86"/>
      <c r="Q96" s="86"/>
      <c r="R96" s="86"/>
      <c r="S96" s="41"/>
      <c r="T96" s="6" t="str">
        <f t="shared" si="9"/>
        <v/>
      </c>
    </row>
    <row r="97" spans="1:20" x14ac:dyDescent="0.2">
      <c r="A97" s="2">
        <v>96</v>
      </c>
      <c r="B97" s="30"/>
      <c r="C97" s="2" t="str">
        <f>IFERROR(VLOOKUP($B97,'لیست پرسنل'!$B$2:$K$101,2,0),"")</f>
        <v/>
      </c>
      <c r="D97" s="2" t="str">
        <f>IFERROR(VLOOKUP($B97,'لیست پرسنل'!$B$2:$K$101,3,0),"")</f>
        <v/>
      </c>
      <c r="E97" s="2" t="str">
        <f>IFERROR(VLOOKUP($B97,'لیست پرسنل'!$B$2:$K$101,5,0),"")</f>
        <v/>
      </c>
      <c r="F97" s="2"/>
      <c r="G97" s="6" t="str">
        <f>IFERROR(VLOOKUP($B97,'لیست پرسنل'!$B$2:$K$6,4,0),"")</f>
        <v/>
      </c>
      <c r="H97" s="6" t="str">
        <f>IFERROR(IF(VLOOKUP($B97,'لیست پرسنل'!$B$2:$K$6,7,0)="بله",تنظیمات!$C$6,0),"")</f>
        <v/>
      </c>
      <c r="I97" s="32"/>
      <c r="J97" s="6" t="str">
        <f t="shared" si="6"/>
        <v/>
      </c>
      <c r="K97" s="6" t="str">
        <f t="shared" si="7"/>
        <v/>
      </c>
      <c r="L97" s="6">
        <f>IFERROR(تنظیمات!$C$2*90*'عیدی و سنوات'!F97/365,"")</f>
        <v>0</v>
      </c>
      <c r="M97" s="6">
        <f t="shared" si="8"/>
        <v>0</v>
      </c>
      <c r="N97" s="40"/>
      <c r="O97" s="40"/>
      <c r="P97" s="86"/>
      <c r="Q97" s="86"/>
      <c r="R97" s="86"/>
      <c r="S97" s="41"/>
      <c r="T97" s="6" t="str">
        <f t="shared" si="9"/>
        <v/>
      </c>
    </row>
    <row r="98" spans="1:20" x14ac:dyDescent="0.2">
      <c r="A98" s="2">
        <v>97</v>
      </c>
      <c r="B98" s="30"/>
      <c r="C98" s="2" t="str">
        <f>IFERROR(VLOOKUP($B98,'لیست پرسنل'!$B$2:$K$101,2,0),"")</f>
        <v/>
      </c>
      <c r="D98" s="2" t="str">
        <f>IFERROR(VLOOKUP($B98,'لیست پرسنل'!$B$2:$K$101,3,0),"")</f>
        <v/>
      </c>
      <c r="E98" s="2" t="str">
        <f>IFERROR(VLOOKUP($B98,'لیست پرسنل'!$B$2:$K$101,5,0),"")</f>
        <v/>
      </c>
      <c r="F98" s="2"/>
      <c r="G98" s="6" t="str">
        <f>IFERROR(VLOOKUP($B98,'لیست پرسنل'!$B$2:$K$6,4,0),"")</f>
        <v/>
      </c>
      <c r="H98" s="6" t="str">
        <f>IFERROR(IF(VLOOKUP($B98,'لیست پرسنل'!$B$2:$K$6,7,0)="بله",تنظیمات!$C$6,0),"")</f>
        <v/>
      </c>
      <c r="I98" s="32"/>
      <c r="J98" s="6" t="str">
        <f t="shared" si="6"/>
        <v/>
      </c>
      <c r="K98" s="6" t="str">
        <f t="shared" si="7"/>
        <v/>
      </c>
      <c r="L98" s="6">
        <f>IFERROR(تنظیمات!$C$2*90*'عیدی و سنوات'!F98/365,"")</f>
        <v>0</v>
      </c>
      <c r="M98" s="6">
        <f t="shared" si="8"/>
        <v>0</v>
      </c>
      <c r="N98" s="40"/>
      <c r="O98" s="40"/>
      <c r="P98" s="86"/>
      <c r="Q98" s="86"/>
      <c r="R98" s="86"/>
      <c r="S98" s="41"/>
      <c r="T98" s="6" t="str">
        <f t="shared" si="9"/>
        <v/>
      </c>
    </row>
    <row r="99" spans="1:20" x14ac:dyDescent="0.2">
      <c r="A99" s="2">
        <v>98</v>
      </c>
      <c r="B99" s="30"/>
      <c r="C99" s="2" t="str">
        <f>IFERROR(VLOOKUP($B99,'لیست پرسنل'!$B$2:$K$101,2,0),"")</f>
        <v/>
      </c>
      <c r="D99" s="2" t="str">
        <f>IFERROR(VLOOKUP($B99,'لیست پرسنل'!$B$2:$K$101,3,0),"")</f>
        <v/>
      </c>
      <c r="E99" s="2" t="str">
        <f>IFERROR(VLOOKUP($B99,'لیست پرسنل'!$B$2:$K$101,5,0),"")</f>
        <v/>
      </c>
      <c r="F99" s="2"/>
      <c r="G99" s="6" t="str">
        <f>IFERROR(VLOOKUP($B99,'لیست پرسنل'!$B$2:$K$6,4,0),"")</f>
        <v/>
      </c>
      <c r="H99" s="6" t="str">
        <f>IFERROR(IF(VLOOKUP($B99,'لیست پرسنل'!$B$2:$K$6,7,0)="بله",تنظیمات!$C$6,0),"")</f>
        <v/>
      </c>
      <c r="I99" s="32"/>
      <c r="J99" s="6" t="str">
        <f t="shared" si="6"/>
        <v/>
      </c>
      <c r="K99" s="6" t="str">
        <f t="shared" si="7"/>
        <v/>
      </c>
      <c r="L99" s="6">
        <f>IFERROR(تنظیمات!$C$2*90*'عیدی و سنوات'!F99/365,"")</f>
        <v>0</v>
      </c>
      <c r="M99" s="6">
        <f t="shared" si="8"/>
        <v>0</v>
      </c>
      <c r="N99" s="40"/>
      <c r="O99" s="40"/>
      <c r="P99" s="86"/>
      <c r="Q99" s="86"/>
      <c r="R99" s="86"/>
      <c r="S99" s="41"/>
      <c r="T99" s="6" t="str">
        <f t="shared" si="9"/>
        <v/>
      </c>
    </row>
    <row r="100" spans="1:20" x14ac:dyDescent="0.2">
      <c r="A100" s="2">
        <v>99</v>
      </c>
      <c r="B100" s="30"/>
      <c r="C100" s="2" t="str">
        <f>IFERROR(VLOOKUP($B100,'لیست پرسنل'!$B$2:$K$101,2,0),"")</f>
        <v/>
      </c>
      <c r="D100" s="2" t="str">
        <f>IFERROR(VLOOKUP($B100,'لیست پرسنل'!$B$2:$K$101,3,0),"")</f>
        <v/>
      </c>
      <c r="E100" s="2" t="str">
        <f>IFERROR(VLOOKUP($B100,'لیست پرسنل'!$B$2:$K$101,5,0),"")</f>
        <v/>
      </c>
      <c r="F100" s="2"/>
      <c r="G100" s="6" t="str">
        <f>IFERROR(VLOOKUP($B100,'لیست پرسنل'!$B$2:$K$6,4,0),"")</f>
        <v/>
      </c>
      <c r="H100" s="6" t="str">
        <f>IFERROR(IF(VLOOKUP($B100,'لیست پرسنل'!$B$2:$K$6,7,0)="بله",تنظیمات!$C$6,0),"")</f>
        <v/>
      </c>
      <c r="I100" s="32"/>
      <c r="J100" s="6" t="str">
        <f t="shared" si="6"/>
        <v/>
      </c>
      <c r="K100" s="6" t="str">
        <f t="shared" si="7"/>
        <v/>
      </c>
      <c r="L100" s="6">
        <f>IFERROR(تنظیمات!$C$2*90*'عیدی و سنوات'!F100/365,"")</f>
        <v>0</v>
      </c>
      <c r="M100" s="6">
        <f t="shared" si="8"/>
        <v>0</v>
      </c>
      <c r="N100" s="40"/>
      <c r="O100" s="40"/>
      <c r="P100" s="86"/>
      <c r="Q100" s="86"/>
      <c r="R100" s="86"/>
      <c r="S100" s="41"/>
      <c r="T100" s="6" t="str">
        <f t="shared" si="9"/>
        <v/>
      </c>
    </row>
    <row r="101" spans="1:20" x14ac:dyDescent="0.2">
      <c r="A101" s="2">
        <v>100</v>
      </c>
      <c r="B101" s="30"/>
      <c r="C101" s="2" t="str">
        <f>IFERROR(VLOOKUP($B101,'لیست پرسنل'!$B$2:$K$101,2,0),"")</f>
        <v/>
      </c>
      <c r="D101" s="2" t="str">
        <f>IFERROR(VLOOKUP($B101,'لیست پرسنل'!$B$2:$K$101,3,0),"")</f>
        <v/>
      </c>
      <c r="E101" s="2" t="str">
        <f>IFERROR(VLOOKUP($B101,'لیست پرسنل'!$B$2:$K$101,5,0),"")</f>
        <v/>
      </c>
      <c r="F101" s="2"/>
      <c r="G101" s="6" t="str">
        <f>IFERROR(VLOOKUP($B101,'لیست پرسنل'!$B$2:$K$6,4,0),"")</f>
        <v/>
      </c>
      <c r="H101" s="6" t="str">
        <f>IFERROR(IF(VLOOKUP($B101,'لیست پرسنل'!$B$2:$K$6,7,0)="بله",تنظیمات!$C$6,0),"")</f>
        <v/>
      </c>
      <c r="I101" s="32"/>
      <c r="J101" s="6" t="str">
        <f t="shared" si="6"/>
        <v/>
      </c>
      <c r="K101" s="6" t="str">
        <f t="shared" si="7"/>
        <v/>
      </c>
      <c r="L101" s="6">
        <f>IFERROR(تنظیمات!$C$2*90*'عیدی و سنوات'!F101/365,"")</f>
        <v>0</v>
      </c>
      <c r="M101" s="6">
        <f t="shared" si="8"/>
        <v>0</v>
      </c>
      <c r="N101" s="40"/>
      <c r="O101" s="40"/>
      <c r="P101" s="86"/>
      <c r="Q101" s="86"/>
      <c r="R101" s="86"/>
      <c r="S101" s="41">
        <f>IFERROR(IF(W101&gt;X101,W101-X101,0),"")</f>
        <v>0</v>
      </c>
      <c r="T101" s="6" t="str">
        <f t="shared" si="9"/>
        <v/>
      </c>
    </row>
    <row r="102" spans="1:20" x14ac:dyDescent="0.2">
      <c r="A102" s="78"/>
      <c r="B102" s="88"/>
      <c r="C102" s="89"/>
      <c r="D102" s="90"/>
      <c r="E102" s="90"/>
      <c r="F102" s="90"/>
      <c r="G102" s="92">
        <f>SUM(G2:G101)</f>
        <v>8452350</v>
      </c>
      <c r="H102" s="93">
        <f>SUM(H2:H101)</f>
        <v>210000</v>
      </c>
      <c r="I102" s="93">
        <f>SUM(I2:I101)</f>
        <v>0</v>
      </c>
      <c r="J102" s="92"/>
      <c r="K102" s="92"/>
      <c r="L102" s="92"/>
      <c r="M102" s="92"/>
      <c r="N102" s="92">
        <f>SUM(N2:N101)</f>
        <v>0</v>
      </c>
      <c r="O102" s="92">
        <f ca="1">SUM(O2:O101)</f>
        <v>0</v>
      </c>
      <c r="P102" s="92">
        <f ca="1">SUM(P2:P101)</f>
        <v>0</v>
      </c>
      <c r="Q102" s="92">
        <f ca="1">SUM(Q2:Q101)</f>
        <v>0</v>
      </c>
      <c r="R102" s="92">
        <f ca="1">SUM(R2:R101)</f>
        <v>0</v>
      </c>
      <c r="S102" s="93">
        <f t="shared" ref="S102" ca="1" si="10">SUM(S2:S101)</f>
        <v>0</v>
      </c>
      <c r="T102" s="92"/>
    </row>
  </sheetData>
  <sheetProtection algorithmName="SHA-512" hashValue="kUBhCmf9XhnYhHESliuz0OyTj8HkfE/z1tRtLmlqwEkhYboAOpi9HWPoJvYiNLdGBMRK7Ps4DcWQOOmVOZR8bw==" saltValue="DufWahtw+VoMEafD00gLbw==" spinCount="100000" sheet="1" formatCells="0" formatColumns="0" format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5"/>
  <sheetViews>
    <sheetView rightToLeft="1" workbookViewId="0">
      <selection activeCell="B2" sqref="B2:J10"/>
    </sheetView>
  </sheetViews>
  <sheetFormatPr defaultRowHeight="22.5" x14ac:dyDescent="0.55000000000000004"/>
  <cols>
    <col min="1" max="1" width="1.5" style="13" customWidth="1"/>
    <col min="2" max="2" width="10.5" style="16" customWidth="1"/>
    <col min="3" max="4" width="12.5" style="14" customWidth="1"/>
    <col min="5" max="5" width="12.25" style="18" customWidth="1"/>
    <col min="6" max="6" width="12.75" style="14" customWidth="1"/>
    <col min="7" max="7" width="17.375" style="14" customWidth="1"/>
    <col min="8" max="8" width="14.875" style="14" hidden="1" customWidth="1"/>
    <col min="9" max="9" width="14.625" style="14" hidden="1" customWidth="1"/>
    <col min="10" max="10" width="8" style="16" customWidth="1"/>
    <col min="11" max="11" width="1.875" style="16" customWidth="1"/>
    <col min="12" max="12" width="10.125" style="13" hidden="1" customWidth="1"/>
    <col min="13" max="13" width="14" style="14" hidden="1" customWidth="1"/>
    <col min="14" max="14" width="14" style="13" bestFit="1" customWidth="1"/>
    <col min="15" max="15" width="12.125" style="13" bestFit="1" customWidth="1"/>
    <col min="16" max="16" width="11.75" style="13" bestFit="1" customWidth="1"/>
    <col min="17" max="16384" width="9" style="13"/>
  </cols>
  <sheetData>
    <row r="1" spans="1:16" ht="21.75" customHeight="1" x14ac:dyDescent="0.55000000000000004">
      <c r="A1" s="8"/>
      <c r="B1" s="9"/>
      <c r="C1" s="10"/>
      <c r="D1" s="10"/>
      <c r="E1" s="11"/>
      <c r="F1" s="10"/>
      <c r="G1" s="10"/>
      <c r="H1" s="10"/>
      <c r="I1" s="10"/>
      <c r="J1" s="9"/>
      <c r="K1" s="12"/>
    </row>
    <row r="2" spans="1:16" s="16" customFormat="1" ht="21.75" customHeight="1" x14ac:dyDescent="0.6">
      <c r="A2" s="15"/>
      <c r="B2" s="94"/>
      <c r="C2" s="119" t="s">
        <v>23</v>
      </c>
      <c r="D2" s="119"/>
      <c r="E2" s="119"/>
      <c r="F2" s="119"/>
      <c r="G2" s="120"/>
      <c r="H2" s="121"/>
      <c r="I2" s="121"/>
      <c r="J2" s="121"/>
      <c r="K2" s="17"/>
      <c r="M2" s="18"/>
    </row>
    <row r="3" spans="1:16" ht="9.75" customHeight="1" x14ac:dyDescent="0.55000000000000004">
      <c r="A3" s="19"/>
      <c r="B3" s="94"/>
      <c r="C3" s="95"/>
      <c r="D3" s="95"/>
      <c r="E3" s="96"/>
      <c r="F3" s="95"/>
      <c r="G3" s="95"/>
      <c r="H3" s="95"/>
      <c r="I3" s="95"/>
      <c r="J3" s="94"/>
      <c r="K3" s="17"/>
    </row>
    <row r="4" spans="1:16" ht="12" customHeight="1" x14ac:dyDescent="0.6">
      <c r="A4" s="19"/>
      <c r="B4" s="122"/>
      <c r="C4" s="123"/>
      <c r="D4" s="123"/>
      <c r="E4" s="123"/>
      <c r="F4" s="123"/>
      <c r="G4" s="123"/>
      <c r="H4" s="97"/>
      <c r="I4" s="97"/>
      <c r="J4" s="98"/>
      <c r="K4" s="20"/>
    </row>
    <row r="5" spans="1:16" ht="24" x14ac:dyDescent="0.6">
      <c r="A5" s="19"/>
      <c r="B5" s="99"/>
      <c r="C5" s="100" t="s">
        <v>3</v>
      </c>
      <c r="D5" s="100" t="s">
        <v>4</v>
      </c>
      <c r="E5" s="100"/>
      <c r="F5" s="100" t="s">
        <v>3</v>
      </c>
      <c r="G5" s="100" t="s">
        <v>4</v>
      </c>
      <c r="H5" s="100" t="s">
        <v>21</v>
      </c>
      <c r="I5" s="100" t="s">
        <v>22</v>
      </c>
      <c r="J5" s="101" t="s">
        <v>5</v>
      </c>
      <c r="K5" s="20"/>
      <c r="L5" s="13" t="s">
        <v>20</v>
      </c>
      <c r="M5" s="14">
        <v>885165</v>
      </c>
    </row>
    <row r="6" spans="1:16" ht="24" x14ac:dyDescent="0.6">
      <c r="A6" s="19"/>
      <c r="B6" s="102" t="s">
        <v>0</v>
      </c>
      <c r="C6" s="103">
        <v>0</v>
      </c>
      <c r="D6" s="103"/>
      <c r="E6" s="104" t="s">
        <v>1</v>
      </c>
      <c r="F6" s="105">
        <v>56000000</v>
      </c>
      <c r="G6" s="106">
        <f t="shared" ref="G6:G10" si="0">F6*12</f>
        <v>672000000</v>
      </c>
      <c r="H6" s="106">
        <v>0</v>
      </c>
      <c r="I6" s="106">
        <f>H6</f>
        <v>0</v>
      </c>
      <c r="J6" s="107">
        <v>0</v>
      </c>
      <c r="K6" s="20"/>
      <c r="L6" s="13" t="s">
        <v>14</v>
      </c>
      <c r="M6" s="14">
        <v>1400000</v>
      </c>
    </row>
    <row r="7" spans="1:16" ht="24" x14ac:dyDescent="0.6">
      <c r="A7" s="19"/>
      <c r="B7" s="108" t="s">
        <v>0</v>
      </c>
      <c r="C7" s="109">
        <f t="shared" ref="C7:C10" si="1">F6</f>
        <v>56000000</v>
      </c>
      <c r="D7" s="110">
        <f t="shared" ref="D7:D10" si="2">C7*12</f>
        <v>672000000</v>
      </c>
      <c r="E7" s="111" t="s">
        <v>1</v>
      </c>
      <c r="F7" s="112">
        <v>150000000</v>
      </c>
      <c r="G7" s="110">
        <f t="shared" si="0"/>
        <v>1800000000</v>
      </c>
      <c r="H7" s="110">
        <f>(F7-C7)*J7/100</f>
        <v>9400000</v>
      </c>
      <c r="I7" s="110">
        <f>H7+I6</f>
        <v>9400000</v>
      </c>
      <c r="J7" s="113">
        <v>10</v>
      </c>
      <c r="K7" s="20"/>
      <c r="L7" s="13" t="s">
        <v>17</v>
      </c>
      <c r="M7" s="14">
        <v>6000000</v>
      </c>
    </row>
    <row r="8" spans="1:16" ht="24" x14ac:dyDescent="0.6">
      <c r="A8" s="19"/>
      <c r="B8" s="102" t="s">
        <v>0</v>
      </c>
      <c r="C8" s="103">
        <f t="shared" si="1"/>
        <v>150000000</v>
      </c>
      <c r="D8" s="106">
        <f t="shared" si="2"/>
        <v>1800000000</v>
      </c>
      <c r="E8" s="104" t="s">
        <v>1</v>
      </c>
      <c r="F8" s="105">
        <v>250000000</v>
      </c>
      <c r="G8" s="106">
        <f t="shared" si="0"/>
        <v>3000000000</v>
      </c>
      <c r="H8" s="106">
        <f>(F8-C8)*J8/100</f>
        <v>15000000</v>
      </c>
      <c r="I8" s="106">
        <f>H8+I7</f>
        <v>24400000</v>
      </c>
      <c r="J8" s="107">
        <v>15</v>
      </c>
      <c r="K8" s="20"/>
      <c r="L8" s="13" t="s">
        <v>25</v>
      </c>
      <c r="M8" s="14">
        <v>4500000</v>
      </c>
    </row>
    <row r="9" spans="1:16" ht="24" x14ac:dyDescent="0.6">
      <c r="A9" s="19"/>
      <c r="B9" s="108" t="s">
        <v>0</v>
      </c>
      <c r="C9" s="109">
        <f t="shared" si="1"/>
        <v>250000000</v>
      </c>
      <c r="D9" s="110">
        <f t="shared" si="2"/>
        <v>3000000000</v>
      </c>
      <c r="E9" s="111" t="s">
        <v>1</v>
      </c>
      <c r="F9" s="112">
        <v>350000000</v>
      </c>
      <c r="G9" s="110">
        <f t="shared" si="0"/>
        <v>4200000000</v>
      </c>
      <c r="H9" s="110">
        <f>(F9-C9)*J9/100</f>
        <v>20000000</v>
      </c>
      <c r="I9" s="110">
        <f>H9+I8</f>
        <v>44400000</v>
      </c>
      <c r="J9" s="113">
        <v>20</v>
      </c>
      <c r="K9" s="20"/>
    </row>
    <row r="10" spans="1:16" ht="24" x14ac:dyDescent="0.6">
      <c r="A10" s="19"/>
      <c r="B10" s="102" t="s">
        <v>0</v>
      </c>
      <c r="C10" s="103">
        <f t="shared" si="1"/>
        <v>350000000</v>
      </c>
      <c r="D10" s="106">
        <f t="shared" si="2"/>
        <v>4200000000</v>
      </c>
      <c r="E10" s="104" t="s">
        <v>1</v>
      </c>
      <c r="F10" s="103"/>
      <c r="G10" s="106">
        <f t="shared" si="0"/>
        <v>0</v>
      </c>
      <c r="H10" s="106">
        <v>0</v>
      </c>
      <c r="I10" s="106">
        <f>H10+I9</f>
        <v>44400000</v>
      </c>
      <c r="J10" s="107">
        <v>30</v>
      </c>
      <c r="K10" s="20"/>
    </row>
    <row r="11" spans="1:16" ht="10.5" customHeight="1" x14ac:dyDescent="0.55000000000000004">
      <c r="A11" s="19"/>
      <c r="K11" s="17"/>
    </row>
    <row r="12" spans="1:16" ht="27" customHeight="1" x14ac:dyDescent="0.55000000000000004">
      <c r="A12" s="19"/>
      <c r="K12" s="17"/>
    </row>
    <row r="13" spans="1:16" s="21" customFormat="1" ht="36" customHeight="1" x14ac:dyDescent="0.55000000000000004">
      <c r="C13" s="124" t="s">
        <v>24</v>
      </c>
      <c r="D13" s="125"/>
      <c r="E13" s="126"/>
      <c r="F13" s="127">
        <v>124107091</v>
      </c>
      <c r="G13" s="127"/>
      <c r="H13" s="22"/>
      <c r="I13" s="22"/>
      <c r="J13" s="22">
        <v>1</v>
      </c>
      <c r="K13" s="17"/>
      <c r="M13" s="22"/>
      <c r="N13" s="13"/>
    </row>
    <row r="14" spans="1:16" s="21" customFormat="1" ht="38.25" customHeight="1" x14ac:dyDescent="0.2">
      <c r="C14" s="115" t="s">
        <v>2</v>
      </c>
      <c r="D14" s="116"/>
      <c r="E14" s="117"/>
      <c r="F14" s="118">
        <f>IF(F13&lt;F6,0,
IF(F13&gt;C10,I9+((F13-C10)*J10/100),
IF(F13&gt;C9,I8+((F13-C9)*J9/100),
IF(F13&gt;C8,I7+((F13-C8)*J8/100),
IF(F13&gt;C7,I6+((F13-C7)*J7/100),
)))))</f>
        <v>6810709.0999999996</v>
      </c>
      <c r="G14" s="118"/>
      <c r="H14" s="22"/>
      <c r="I14" s="22"/>
      <c r="J14" s="22"/>
      <c r="K14" s="17"/>
      <c r="M14" s="22"/>
      <c r="N14" s="22"/>
      <c r="P14" s="22"/>
    </row>
    <row r="15" spans="1:16" s="16" customFormat="1" ht="11.25" customHeight="1" x14ac:dyDescent="0.55000000000000004">
      <c r="A15" s="23"/>
      <c r="B15" s="24"/>
      <c r="C15" s="25"/>
      <c r="D15" s="25"/>
      <c r="E15" s="26"/>
      <c r="F15" s="25"/>
      <c r="G15" s="25"/>
      <c r="H15" s="25"/>
      <c r="I15" s="25"/>
      <c r="J15" s="24"/>
      <c r="K15" s="27"/>
      <c r="M15" s="18"/>
    </row>
  </sheetData>
  <sheetProtection algorithmName="SHA-512" hashValue="xwFfmfykJ/G1PUBZPBNczwQXqXHz8vVsklGAVrHnEP0C21aarJ4OegiGZkGloz8BjZKcLVNEM+sBWuw7QLgaQQ==" saltValue="InW+ICSo5+Y0DL/G9yoD7g==" spinCount="100000" sheet="1" formatCells="0" formatColumns="0" formatRows="0" autoFilter="0" pivotTables="0"/>
  <mergeCells count="7">
    <mergeCell ref="C14:E14"/>
    <mergeCell ref="F14:G14"/>
    <mergeCell ref="C2:F2"/>
    <mergeCell ref="G2:J2"/>
    <mergeCell ref="B4:G4"/>
    <mergeCell ref="C13:E13"/>
    <mergeCell ref="F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تنظیمات</vt:lpstr>
      <vt:lpstr>لیست پرسنل</vt:lpstr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  <vt:lpstr>عیدی و سنوات</vt:lpstr>
      <vt:lpstr>جدول مالیات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NikLine</cp:lastModifiedBy>
  <cp:lastPrinted>2022-04-15T11:50:33Z</cp:lastPrinted>
  <dcterms:created xsi:type="dcterms:W3CDTF">2018-04-22T09:46:14Z</dcterms:created>
  <dcterms:modified xsi:type="dcterms:W3CDTF">2022-06-25T09:09:21Z</dcterms:modified>
</cp:coreProperties>
</file>