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محاسبه مالیات " sheetId="6" r:id="rId1"/>
    <sheet name="محاسبه مالیات  با توضیح" sheetId="7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10" i="6" l="1"/>
  <c r="C11" i="6" s="1"/>
  <c r="D11" i="6" s="1"/>
  <c r="F9" i="6"/>
  <c r="C10" i="6" s="1"/>
  <c r="F8" i="6"/>
  <c r="F7" i="6"/>
  <c r="C7" i="6"/>
  <c r="D7" i="6" s="1"/>
  <c r="G6" i="6"/>
  <c r="F10" i="7"/>
  <c r="F9" i="7"/>
  <c r="C10" i="7" s="1"/>
  <c r="D10" i="7" s="1"/>
  <c r="F8" i="7"/>
  <c r="C9" i="7" s="1"/>
  <c r="D9" i="7" s="1"/>
  <c r="F7" i="7"/>
  <c r="C7" i="7"/>
  <c r="D7" i="7" s="1"/>
  <c r="G6" i="7"/>
  <c r="Q7" i="6" l="1"/>
  <c r="R7" i="6" s="1"/>
  <c r="S7" i="6" s="1"/>
  <c r="Q10" i="6"/>
  <c r="R10" i="6" s="1"/>
  <c r="D10" i="6"/>
  <c r="G8" i="6"/>
  <c r="C9" i="6"/>
  <c r="D9" i="6" s="1"/>
  <c r="G7" i="6"/>
  <c r="C8" i="6"/>
  <c r="D8" i="6" s="1"/>
  <c r="G10" i="6"/>
  <c r="G9" i="6"/>
  <c r="G8" i="7"/>
  <c r="Q7" i="7"/>
  <c r="R7" i="7" s="1"/>
  <c r="S7" i="7" s="1"/>
  <c r="Q10" i="7"/>
  <c r="R10" i="7" s="1"/>
  <c r="Q9" i="7"/>
  <c r="R9" i="7" s="1"/>
  <c r="G7" i="7"/>
  <c r="C8" i="7"/>
  <c r="G10" i="7"/>
  <c r="C11" i="7"/>
  <c r="G9" i="7"/>
  <c r="Q9" i="6" l="1"/>
  <c r="R9" i="6" s="1"/>
  <c r="Q8" i="6"/>
  <c r="R8" i="6" s="1"/>
  <c r="S8" i="6" s="1"/>
  <c r="D8" i="7"/>
  <c r="Q8" i="7"/>
  <c r="R8" i="7" s="1"/>
  <c r="S8" i="7" s="1"/>
  <c r="D11" i="7"/>
  <c r="S10" i="6" l="1"/>
  <c r="S9" i="6"/>
  <c r="S9" i="7"/>
  <c r="S10" i="7"/>
  <c r="F14" i="6"/>
</calcChain>
</file>

<file path=xl/sharedStrings.xml><?xml version="1.0" encoding="utf-8"?>
<sst xmlns="http://schemas.openxmlformats.org/spreadsheetml/2006/main" count="52" uniqueCount="19">
  <si>
    <t>بالاتر از</t>
  </si>
  <si>
    <t xml:space="preserve">مبلغ حقوق </t>
  </si>
  <si>
    <t>و پايين تر از</t>
  </si>
  <si>
    <t xml:space="preserve">مرحله اول : </t>
  </si>
  <si>
    <t xml:space="preserve">مرحله دوم : </t>
  </si>
  <si>
    <t>جدول ماليات حقوق سال 98</t>
  </si>
  <si>
    <t xml:space="preserve">        بعنوان نمونه اگر جمع مشمول ماليات حقوق پرسنل برابر 75،000،000 ريال گردد محاسبـه ماليات به شرح زير ميباشد :</t>
  </si>
  <si>
    <t>مالیات محاسبه شده</t>
  </si>
  <si>
    <t>مبلغ ثابت</t>
  </si>
  <si>
    <t>اختلاف پلکان</t>
  </si>
  <si>
    <t>مبلغ جمع پلکان</t>
  </si>
  <si>
    <t>مبلغ مشمول مالیات را وارد کنید</t>
  </si>
  <si>
    <t>www.Nikline.ir</t>
  </si>
  <si>
    <t>ماهانه</t>
  </si>
  <si>
    <t>سالانه</t>
  </si>
  <si>
    <t>75،000،000 - 68،750،000 =  6،250،000 * 15% = 937،500</t>
  </si>
  <si>
    <t>68،750،000 - 27،500،000 = 41،250،000 * 10%= 4،125،000</t>
  </si>
  <si>
    <t>937،500 + 4،125،000 = 5،062،500     مبلغ نهايی ماليات حقوق</t>
  </si>
  <si>
    <t xml:space="preserve">درصد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</si>
</sst>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4"/>
      <color theme="0"/>
      <name val="B Nazanin"/>
      <charset val="178"/>
    </font>
    <font>
      <b/>
      <sz val="15"/>
      <color theme="1"/>
      <name val="B Nazanin"/>
      <charset val="178"/>
    </font>
    <font>
      <b/>
      <sz val="15"/>
      <color theme="0"/>
      <name val="B Nazanin"/>
      <charset val="178"/>
    </font>
    <font>
      <u/>
      <sz val="11"/>
      <color theme="10"/>
      <name val="Arial"/>
      <family val="2"/>
      <charset val="178"/>
      <scheme val="minor"/>
    </font>
    <font>
      <b/>
      <u/>
      <sz val="14"/>
      <color rgb="FFFF0000"/>
      <name val="Arial"/>
      <family val="2"/>
      <scheme val="minor"/>
    </font>
    <font>
      <u/>
      <sz val="14"/>
      <color theme="10"/>
      <name val="Arial"/>
      <family val="2"/>
      <charset val="178"/>
      <scheme val="minor"/>
    </font>
    <font>
      <b/>
      <sz val="12"/>
      <color theme="1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Protection="1">
      <protection hidden="1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3" fontId="1" fillId="0" borderId="3" xfId="0" applyNumberFormat="1" applyFont="1" applyBorder="1" applyProtection="1"/>
    <xf numFmtId="3" fontId="1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1" fillId="0" borderId="0" xfId="0" applyFont="1" applyProtection="1"/>
    <xf numFmtId="0" fontId="1" fillId="0" borderId="8" xfId="0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3" fontId="1" fillId="0" borderId="0" xfId="0" applyNumberFormat="1" applyFo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2" fillId="2" borderId="5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 vertical="center"/>
    </xf>
    <xf numFmtId="3" fontId="2" fillId="7" borderId="12" xfId="0" applyNumberFormat="1" applyFont="1" applyFill="1" applyBorder="1" applyProtection="1"/>
    <xf numFmtId="3" fontId="2" fillId="7" borderId="12" xfId="0" applyNumberFormat="1" applyFont="1" applyFill="1" applyBorder="1" applyAlignment="1" applyProtection="1">
      <alignment horizontal="left"/>
    </xf>
    <xf numFmtId="3" fontId="1" fillId="7" borderId="12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3" fontId="2" fillId="9" borderId="12" xfId="0" applyNumberFormat="1" applyFont="1" applyFill="1" applyBorder="1" applyProtection="1"/>
    <xf numFmtId="3" fontId="1" fillId="9" borderId="12" xfId="0" applyNumberFormat="1" applyFont="1" applyFill="1" applyBorder="1" applyAlignment="1" applyProtection="1">
      <alignment horizontal="center" vertical="center"/>
    </xf>
    <xf numFmtId="3" fontId="2" fillId="9" borderId="12" xfId="0" applyNumberFormat="1" applyFont="1" applyFill="1" applyBorder="1" applyAlignment="1" applyProtection="1">
      <alignment horizontal="left"/>
    </xf>
    <xf numFmtId="0" fontId="2" fillId="9" borderId="1" xfId="0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>
      <alignment horizontal="center"/>
    </xf>
    <xf numFmtId="3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3" fontId="5" fillId="4" borderId="11" xfId="0" applyNumberFormat="1" applyFont="1" applyFill="1" applyBorder="1" applyAlignment="1" applyProtection="1">
      <alignment horizontal="center"/>
    </xf>
    <xf numFmtId="3" fontId="5" fillId="4" borderId="12" xfId="0" applyNumberFormat="1" applyFont="1" applyFill="1" applyBorder="1" applyAlignment="1" applyProtection="1">
      <alignment horizontal="center"/>
    </xf>
    <xf numFmtId="3" fontId="5" fillId="4" borderId="10" xfId="0" applyNumberFormat="1" applyFont="1" applyFill="1" applyBorder="1" applyAlignment="1" applyProtection="1">
      <alignment horizontal="center"/>
    </xf>
    <xf numFmtId="3" fontId="5" fillId="4" borderId="1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3" fontId="5" fillId="5" borderId="11" xfId="0" applyNumberFormat="1" applyFont="1" applyFill="1" applyBorder="1" applyAlignment="1" applyProtection="1">
      <alignment horizontal="center"/>
    </xf>
    <xf numFmtId="3" fontId="5" fillId="5" borderId="12" xfId="0" applyNumberFormat="1" applyFont="1" applyFill="1" applyBorder="1" applyAlignment="1" applyProtection="1">
      <alignment horizontal="center"/>
    </xf>
    <xf numFmtId="3" fontId="5" fillId="5" borderId="1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Protection="1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8" xfId="0" applyFont="1" applyBorder="1" applyAlignment="1" applyProtection="1">
      <alignment horizontal="left" vertical="center"/>
    </xf>
    <xf numFmtId="0" fontId="10" fillId="8" borderId="0" xfId="0" applyFont="1" applyFill="1" applyBorder="1" applyAlignment="1" applyProtection="1">
      <alignment horizontal="left" vertical="center"/>
    </xf>
    <xf numFmtId="3" fontId="2" fillId="8" borderId="0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0" fillId="10" borderId="0" xfId="0" applyFont="1" applyFill="1" applyBorder="1" applyAlignment="1" applyProtection="1">
      <alignment horizontal="left" vertical="center"/>
    </xf>
    <xf numFmtId="3" fontId="2" fillId="10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3" fontId="2" fillId="0" borderId="0" xfId="0" applyNumberFormat="1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/>
    </xf>
    <xf numFmtId="3" fontId="3" fillId="4" borderId="11" xfId="0" applyNumberFormat="1" applyFont="1" applyFill="1" applyBorder="1" applyAlignment="1" applyProtection="1">
      <alignment horizontal="center" vertical="center" wrapText="1"/>
    </xf>
    <xf numFmtId="3" fontId="3" fillId="4" borderId="12" xfId="0" applyNumberFormat="1" applyFont="1" applyFill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center" vertical="center"/>
    </xf>
    <xf numFmtId="3" fontId="1" fillId="0" borderId="6" xfId="0" applyNumberFormat="1" applyFont="1" applyBorder="1" applyProtection="1"/>
    <xf numFmtId="3" fontId="1" fillId="0" borderId="6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114300</xdr:rowOff>
    </xdr:from>
    <xdr:to>
      <xdr:col>7</xdr:col>
      <xdr:colOff>609600</xdr:colOff>
      <xdr:row>2</xdr:row>
      <xdr:rowOff>33898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366150" y="114300"/>
          <a:ext cx="1419225" cy="32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95250</xdr:rowOff>
    </xdr:from>
    <xdr:to>
      <xdr:col>7</xdr:col>
      <xdr:colOff>495300</xdr:colOff>
      <xdr:row>2</xdr:row>
      <xdr:rowOff>14848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013600" y="95250"/>
          <a:ext cx="1343025" cy="32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450723</xdr:colOff>
      <xdr:row>12</xdr:row>
      <xdr:rowOff>581026</xdr:rowOff>
    </xdr:from>
    <xdr:to>
      <xdr:col>7</xdr:col>
      <xdr:colOff>457200</xdr:colOff>
      <xdr:row>13</xdr:row>
      <xdr:rowOff>173225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051700" y="3686176"/>
          <a:ext cx="939927" cy="230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69723</xdr:colOff>
      <xdr:row>12</xdr:row>
      <xdr:rowOff>590551</xdr:rowOff>
    </xdr:from>
    <xdr:to>
      <xdr:col>2</xdr:col>
      <xdr:colOff>314325</xdr:colOff>
      <xdr:row>14</xdr:row>
      <xdr:rowOff>1775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671325" y="3695701"/>
          <a:ext cx="939927" cy="230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ikline.ir/Home/Detail/232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ikline.ir/Home/Detail/2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rightToLeft="1" tabSelected="1" zoomScaleNormal="100" workbookViewId="0">
      <selection activeCell="C2" sqref="C2:F2"/>
    </sheetView>
  </sheetViews>
  <sheetFormatPr defaultRowHeight="22.5" x14ac:dyDescent="0.55000000000000004"/>
  <cols>
    <col min="1" max="1" width="3.375" style="3" customWidth="1"/>
    <col min="2" max="2" width="6.25" style="4" bestFit="1" customWidth="1"/>
    <col min="3" max="3" width="11.25" style="8" bestFit="1" customWidth="1"/>
    <col min="4" max="4" width="13.125" style="8" customWidth="1"/>
    <col min="5" max="5" width="10.375" style="13" bestFit="1" customWidth="1"/>
    <col min="6" max="6" width="13.125" style="8" customWidth="1"/>
    <col min="7" max="7" width="13.25" style="8" customWidth="1"/>
    <col min="8" max="8" width="9.125" style="4" customWidth="1"/>
    <col min="9" max="9" width="13.75" style="4" customWidth="1"/>
    <col min="10" max="10" width="15.625" style="4" bestFit="1" customWidth="1"/>
    <col min="11" max="14" width="13.75" style="4" customWidth="1"/>
    <col min="15" max="16" width="9.125" style="4" customWidth="1"/>
    <col min="17" max="17" width="13.75" style="2" customWidth="1"/>
    <col min="18" max="18" width="12.75" style="2" customWidth="1"/>
    <col min="19" max="19" width="15.375" style="2" customWidth="1"/>
    <col min="20" max="21" width="13.75" style="3" customWidth="1"/>
    <col min="22" max="16384" width="9" style="3"/>
  </cols>
  <sheetData>
    <row r="1" spans="1:20" s="21" customFormat="1" ht="10.5" customHeight="1" x14ac:dyDescent="0.55000000000000004">
      <c r="A1" s="15"/>
      <c r="B1" s="16"/>
      <c r="C1" s="17"/>
      <c r="D1" s="17"/>
      <c r="E1" s="18"/>
      <c r="F1" s="17"/>
      <c r="G1" s="17"/>
      <c r="H1" s="16"/>
      <c r="I1" s="19"/>
      <c r="J1" s="19"/>
      <c r="K1" s="19"/>
      <c r="L1" s="19"/>
      <c r="M1" s="19"/>
      <c r="N1" s="19"/>
      <c r="O1" s="19"/>
      <c r="P1" s="19"/>
      <c r="Q1" s="20"/>
      <c r="R1" s="20"/>
      <c r="S1" s="20"/>
    </row>
    <row r="2" spans="1:20" s="25" customFormat="1" ht="21.75" customHeight="1" x14ac:dyDescent="0.6">
      <c r="A2" s="22"/>
      <c r="B2" s="19"/>
      <c r="C2" s="50" t="s">
        <v>5</v>
      </c>
      <c r="D2" s="50"/>
      <c r="E2" s="50"/>
      <c r="F2" s="50"/>
      <c r="G2" s="51" t="s">
        <v>12</v>
      </c>
      <c r="H2" s="52"/>
      <c r="I2" s="19"/>
      <c r="J2" s="23"/>
      <c r="K2" s="19"/>
      <c r="L2" s="19"/>
      <c r="M2" s="19"/>
      <c r="N2" s="19"/>
      <c r="O2" s="19"/>
      <c r="P2" s="19"/>
      <c r="Q2" s="24"/>
      <c r="R2" s="24"/>
      <c r="S2" s="24"/>
    </row>
    <row r="3" spans="1:20" s="21" customFormat="1" ht="9.75" customHeight="1" x14ac:dyDescent="0.55000000000000004">
      <c r="A3" s="26"/>
      <c r="B3" s="19"/>
      <c r="C3" s="27"/>
      <c r="D3" s="27"/>
      <c r="E3" s="28"/>
      <c r="F3" s="27"/>
      <c r="G3" s="27"/>
      <c r="H3" s="19"/>
      <c r="I3" s="19"/>
      <c r="J3" s="19"/>
      <c r="K3" s="19"/>
      <c r="L3" s="19"/>
      <c r="M3" s="19"/>
      <c r="N3" s="19"/>
      <c r="O3" s="19"/>
      <c r="P3" s="19"/>
      <c r="Q3" s="20"/>
      <c r="R3" s="20"/>
      <c r="S3" s="20"/>
    </row>
    <row r="4" spans="1:20" s="21" customFormat="1" ht="24" x14ac:dyDescent="0.6">
      <c r="A4" s="26"/>
      <c r="B4" s="53" t="s">
        <v>1</v>
      </c>
      <c r="C4" s="54"/>
      <c r="D4" s="54"/>
      <c r="E4" s="54"/>
      <c r="F4" s="54"/>
      <c r="G4" s="54"/>
      <c r="H4" s="55"/>
      <c r="I4" s="30"/>
      <c r="J4" s="30"/>
      <c r="K4" s="30"/>
      <c r="L4" s="30"/>
      <c r="M4" s="30"/>
      <c r="N4" s="30"/>
      <c r="O4" s="30"/>
      <c r="P4" s="30"/>
      <c r="Q4" s="20" t="s">
        <v>9</v>
      </c>
      <c r="R4" s="20" t="s">
        <v>8</v>
      </c>
      <c r="S4" s="20" t="s">
        <v>10</v>
      </c>
    </row>
    <row r="5" spans="1:20" s="21" customFormat="1" ht="24" x14ac:dyDescent="0.6">
      <c r="A5" s="26"/>
      <c r="B5" s="38"/>
      <c r="C5" s="39" t="s">
        <v>13</v>
      </c>
      <c r="D5" s="39" t="s">
        <v>14</v>
      </c>
      <c r="E5" s="39"/>
      <c r="F5" s="39" t="s">
        <v>13</v>
      </c>
      <c r="G5" s="39" t="s">
        <v>14</v>
      </c>
      <c r="H5" s="29" t="s">
        <v>18</v>
      </c>
      <c r="I5" s="30"/>
      <c r="J5" s="30"/>
      <c r="K5" s="30"/>
      <c r="L5" s="30"/>
      <c r="M5" s="30"/>
      <c r="N5" s="30"/>
      <c r="O5" s="30"/>
      <c r="P5" s="30"/>
      <c r="Q5" s="20"/>
      <c r="R5" s="20"/>
      <c r="S5" s="20"/>
    </row>
    <row r="6" spans="1:20" s="21" customFormat="1" ht="24" x14ac:dyDescent="0.6">
      <c r="A6" s="26"/>
      <c r="B6" s="45" t="s">
        <v>0</v>
      </c>
      <c r="C6" s="46">
        <v>0</v>
      </c>
      <c r="D6" s="46"/>
      <c r="E6" s="47" t="s">
        <v>2</v>
      </c>
      <c r="F6" s="46">
        <v>27500000</v>
      </c>
      <c r="G6" s="48">
        <f>F6*12</f>
        <v>330000000</v>
      </c>
      <c r="H6" s="49">
        <v>0</v>
      </c>
      <c r="I6" s="32"/>
      <c r="J6" s="32"/>
      <c r="K6" s="32"/>
      <c r="L6" s="32"/>
      <c r="M6" s="32"/>
      <c r="N6" s="32"/>
      <c r="O6" s="32"/>
      <c r="P6" s="32"/>
      <c r="Q6" s="20">
        <v>0</v>
      </c>
      <c r="R6" s="20">
        <v>0</v>
      </c>
      <c r="S6" s="20">
        <v>0</v>
      </c>
    </row>
    <row r="7" spans="1:20" s="21" customFormat="1" ht="24" x14ac:dyDescent="0.6">
      <c r="A7" s="26"/>
      <c r="B7" s="40" t="s">
        <v>0</v>
      </c>
      <c r="C7" s="41">
        <f>F6</f>
        <v>27500000</v>
      </c>
      <c r="D7" s="42">
        <f>C7*12</f>
        <v>330000000</v>
      </c>
      <c r="E7" s="43" t="s">
        <v>2</v>
      </c>
      <c r="F7" s="41">
        <f>F6*2.5</f>
        <v>68750000</v>
      </c>
      <c r="G7" s="42">
        <f t="shared" ref="G7:G10" si="0">F7*12</f>
        <v>825000000</v>
      </c>
      <c r="H7" s="44">
        <v>10</v>
      </c>
      <c r="I7" s="32"/>
      <c r="J7" s="32"/>
      <c r="K7" s="32"/>
      <c r="L7" s="32"/>
      <c r="M7" s="32"/>
      <c r="N7" s="32"/>
      <c r="O7" s="32"/>
      <c r="P7" s="32"/>
      <c r="Q7" s="14">
        <f>F7-C7</f>
        <v>41250000</v>
      </c>
      <c r="R7" s="14">
        <f>Q7*H7/100</f>
        <v>4125000</v>
      </c>
      <c r="S7" s="14">
        <f>R7+R6</f>
        <v>4125000</v>
      </c>
      <c r="T7" s="33"/>
    </row>
    <row r="8" spans="1:20" s="21" customFormat="1" ht="24" x14ac:dyDescent="0.6">
      <c r="A8" s="26"/>
      <c r="B8" s="45" t="s">
        <v>0</v>
      </c>
      <c r="C8" s="46">
        <f>F7</f>
        <v>68750000</v>
      </c>
      <c r="D8" s="48">
        <f t="shared" ref="D8:D11" si="1">C8*12</f>
        <v>825000000</v>
      </c>
      <c r="E8" s="47" t="s">
        <v>2</v>
      </c>
      <c r="F8" s="46">
        <f>F6*3.5</f>
        <v>96250000</v>
      </c>
      <c r="G8" s="48">
        <f t="shared" si="0"/>
        <v>1155000000</v>
      </c>
      <c r="H8" s="49">
        <v>15</v>
      </c>
      <c r="I8" s="32"/>
      <c r="J8" s="32"/>
      <c r="K8" s="32"/>
      <c r="L8" s="32"/>
      <c r="M8" s="32"/>
      <c r="N8" s="32"/>
      <c r="O8" s="32"/>
      <c r="P8" s="32"/>
      <c r="Q8" s="14">
        <f>F8-C8</f>
        <v>27500000</v>
      </c>
      <c r="R8" s="14">
        <f>Q8*H8/100</f>
        <v>4125000</v>
      </c>
      <c r="S8" s="14">
        <f>R8+R7+R6</f>
        <v>8250000</v>
      </c>
      <c r="T8" s="33"/>
    </row>
    <row r="9" spans="1:20" s="21" customFormat="1" ht="24" x14ac:dyDescent="0.6">
      <c r="A9" s="26"/>
      <c r="B9" s="40" t="s">
        <v>0</v>
      </c>
      <c r="C9" s="41">
        <f>F8</f>
        <v>96250000</v>
      </c>
      <c r="D9" s="42">
        <f t="shared" si="1"/>
        <v>1155000000</v>
      </c>
      <c r="E9" s="43" t="s">
        <v>2</v>
      </c>
      <c r="F9" s="41">
        <f>F6*5</f>
        <v>137500000</v>
      </c>
      <c r="G9" s="42">
        <f t="shared" si="0"/>
        <v>1650000000</v>
      </c>
      <c r="H9" s="44">
        <v>20</v>
      </c>
      <c r="I9" s="32"/>
      <c r="J9" s="32"/>
      <c r="K9" s="32"/>
      <c r="L9" s="32"/>
      <c r="M9" s="32"/>
      <c r="N9" s="32"/>
      <c r="O9" s="32"/>
      <c r="P9" s="32"/>
      <c r="Q9" s="14">
        <f>F9-C9</f>
        <v>41250000</v>
      </c>
      <c r="R9" s="14">
        <f>Q9*H9/100</f>
        <v>8250000</v>
      </c>
      <c r="S9" s="14">
        <f>R9+R8+R7+R6</f>
        <v>16500000</v>
      </c>
    </row>
    <row r="10" spans="1:20" s="21" customFormat="1" ht="24" x14ac:dyDescent="0.6">
      <c r="A10" s="26"/>
      <c r="B10" s="45" t="s">
        <v>0</v>
      </c>
      <c r="C10" s="46">
        <f>F9</f>
        <v>137500000</v>
      </c>
      <c r="D10" s="48">
        <f t="shared" si="1"/>
        <v>1650000000</v>
      </c>
      <c r="E10" s="47" t="s">
        <v>2</v>
      </c>
      <c r="F10" s="46">
        <f>F6*7</f>
        <v>192500000</v>
      </c>
      <c r="G10" s="48">
        <f t="shared" si="0"/>
        <v>2310000000</v>
      </c>
      <c r="H10" s="49">
        <v>25</v>
      </c>
      <c r="I10" s="32"/>
      <c r="J10" s="32"/>
      <c r="K10" s="32"/>
      <c r="L10" s="32"/>
      <c r="M10" s="32"/>
      <c r="N10" s="32"/>
      <c r="O10" s="32"/>
      <c r="P10" s="32"/>
      <c r="Q10" s="14">
        <f>F10-C10</f>
        <v>55000000</v>
      </c>
      <c r="R10" s="14">
        <f>Q10*H10/100</f>
        <v>13750000</v>
      </c>
      <c r="S10" s="14">
        <f>R10+R9+R8+R7+R6</f>
        <v>30250000</v>
      </c>
    </row>
    <row r="11" spans="1:20" s="21" customFormat="1" ht="24" x14ac:dyDescent="0.6">
      <c r="A11" s="26"/>
      <c r="B11" s="40" t="s">
        <v>0</v>
      </c>
      <c r="C11" s="41">
        <f>F10</f>
        <v>192500000</v>
      </c>
      <c r="D11" s="42">
        <f t="shared" si="1"/>
        <v>2310000000</v>
      </c>
      <c r="E11" s="43"/>
      <c r="F11" s="41"/>
      <c r="G11" s="41"/>
      <c r="H11" s="44">
        <v>35</v>
      </c>
      <c r="I11" s="32"/>
      <c r="J11" s="32"/>
      <c r="K11" s="32"/>
      <c r="L11" s="32"/>
      <c r="M11" s="32"/>
      <c r="N11" s="32"/>
      <c r="O11" s="32"/>
      <c r="P11" s="32"/>
      <c r="Q11" s="20"/>
      <c r="R11" s="20"/>
      <c r="S11" s="20"/>
    </row>
    <row r="12" spans="1:20" ht="17.25" customHeight="1" x14ac:dyDescent="0.55000000000000004">
      <c r="A12" s="5"/>
      <c r="B12" s="1"/>
      <c r="C12" s="6"/>
      <c r="D12" s="6"/>
      <c r="E12" s="7"/>
      <c r="F12" s="6"/>
      <c r="G12" s="6"/>
      <c r="H12" s="1"/>
      <c r="I12" s="1"/>
      <c r="J12" s="1"/>
      <c r="K12" s="1"/>
      <c r="L12" s="1"/>
      <c r="M12" s="1"/>
      <c r="N12" s="1"/>
      <c r="O12" s="1"/>
      <c r="P12" s="1"/>
    </row>
    <row r="13" spans="1:20" s="9" customFormat="1" ht="33" customHeight="1" x14ac:dyDescent="0.65">
      <c r="C13" s="65" t="s">
        <v>11</v>
      </c>
      <c r="D13" s="66"/>
      <c r="E13" s="67"/>
      <c r="F13" s="56">
        <v>75000000</v>
      </c>
      <c r="G13" s="56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2"/>
      <c r="T13" s="12"/>
    </row>
    <row r="14" spans="1:20" s="57" customFormat="1" ht="31.5" customHeight="1" x14ac:dyDescent="0.65">
      <c r="C14" s="58" t="s">
        <v>7</v>
      </c>
      <c r="D14" s="59"/>
      <c r="E14" s="60"/>
      <c r="F14" s="61">
        <f>IF(F13&lt;F6,0,
IF(F13&gt;C11,S10+((F13-C11)*H11/100),
IF(F13&gt;C10,S9+((F13-C10)*H10/100),
IF(F13&gt;C9,S8+((F13-C9)*H9/100),
IF(F13&gt;C8,S7+((F13-C8)*H8/100),
IF(F13&gt;C7,S6+((F13-C7)*H7/100),
))))))</f>
        <v>5062500</v>
      </c>
      <c r="G14" s="61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4"/>
      <c r="T14" s="64"/>
    </row>
  </sheetData>
  <sheetProtection password="8632" sheet="1" objects="1" scenarios="1"/>
  <mergeCells count="7">
    <mergeCell ref="C2:F2"/>
    <mergeCell ref="G2:H2"/>
    <mergeCell ref="C13:E13"/>
    <mergeCell ref="C14:E14"/>
    <mergeCell ref="B4:H4"/>
    <mergeCell ref="F13:G13"/>
    <mergeCell ref="F14:G14"/>
  </mergeCells>
  <hyperlinks>
    <hyperlink ref="G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rightToLeft="1" zoomScaleNormal="100" workbookViewId="0">
      <selection activeCell="B13" sqref="B13:H13"/>
    </sheetView>
  </sheetViews>
  <sheetFormatPr defaultRowHeight="22.5" x14ac:dyDescent="0.55000000000000004"/>
  <cols>
    <col min="1" max="1" width="3.375" style="21" customWidth="1"/>
    <col min="2" max="2" width="9.125" style="25" customWidth="1"/>
    <col min="3" max="3" width="11.25" style="33" bestFit="1" customWidth="1"/>
    <col min="4" max="4" width="12.625" style="33" customWidth="1"/>
    <col min="5" max="5" width="11.25" style="94" customWidth="1"/>
    <col min="6" max="6" width="11.375" style="33" customWidth="1"/>
    <col min="7" max="7" width="12.25" style="33" customWidth="1"/>
    <col min="8" max="8" width="7.375" style="25" customWidth="1"/>
    <col min="9" max="9" width="1.875" style="25" customWidth="1"/>
    <col min="10" max="10" width="15.625" style="25" bestFit="1" customWidth="1"/>
    <col min="11" max="14" width="13.75" style="25" customWidth="1"/>
    <col min="15" max="16" width="9.125" style="25" customWidth="1"/>
    <col min="17" max="17" width="13.75" style="20" customWidth="1"/>
    <col min="18" max="18" width="12.75" style="20" customWidth="1"/>
    <col min="19" max="19" width="15.375" style="20" customWidth="1"/>
    <col min="20" max="21" width="13.75" style="21" customWidth="1"/>
    <col min="22" max="16384" width="9" style="21"/>
  </cols>
  <sheetData>
    <row r="1" spans="1:20" ht="10.5" customHeight="1" x14ac:dyDescent="0.55000000000000004">
      <c r="A1" s="15"/>
      <c r="B1" s="16"/>
      <c r="C1" s="17"/>
      <c r="D1" s="17"/>
      <c r="E1" s="18"/>
      <c r="F1" s="17"/>
      <c r="G1" s="17"/>
      <c r="H1" s="16"/>
      <c r="I1" s="34"/>
      <c r="J1" s="19"/>
      <c r="K1" s="19"/>
      <c r="L1" s="19"/>
      <c r="M1" s="19"/>
      <c r="N1" s="19"/>
      <c r="O1" s="19"/>
      <c r="P1" s="19"/>
    </row>
    <row r="2" spans="1:20" s="25" customFormat="1" ht="21.75" customHeight="1" x14ac:dyDescent="0.6">
      <c r="A2" s="22"/>
      <c r="B2" s="19"/>
      <c r="C2" s="50" t="s">
        <v>5</v>
      </c>
      <c r="D2" s="50"/>
      <c r="E2" s="50"/>
      <c r="F2" s="50"/>
      <c r="G2" s="51" t="s">
        <v>12</v>
      </c>
      <c r="H2" s="52"/>
      <c r="I2" s="35"/>
      <c r="J2" s="23"/>
      <c r="K2" s="19"/>
      <c r="L2" s="19"/>
      <c r="M2" s="19"/>
      <c r="N2" s="19"/>
      <c r="O2" s="19"/>
      <c r="P2" s="19"/>
      <c r="Q2" s="24"/>
      <c r="R2" s="24"/>
      <c r="S2" s="24"/>
    </row>
    <row r="3" spans="1:20" ht="9.75" customHeight="1" x14ac:dyDescent="0.55000000000000004">
      <c r="A3" s="26"/>
      <c r="B3" s="19"/>
      <c r="C3" s="27"/>
      <c r="D3" s="27"/>
      <c r="E3" s="28"/>
      <c r="F3" s="27"/>
      <c r="G3" s="27"/>
      <c r="H3" s="19"/>
      <c r="I3" s="35"/>
      <c r="J3" s="19"/>
      <c r="K3" s="19"/>
      <c r="L3" s="19"/>
      <c r="M3" s="19"/>
      <c r="N3" s="19"/>
      <c r="O3" s="19"/>
      <c r="P3" s="19"/>
    </row>
    <row r="4" spans="1:20" ht="24" x14ac:dyDescent="0.6">
      <c r="A4" s="26"/>
      <c r="B4" s="53" t="s">
        <v>1</v>
      </c>
      <c r="C4" s="54"/>
      <c r="D4" s="54"/>
      <c r="E4" s="54"/>
      <c r="F4" s="54"/>
      <c r="G4" s="54"/>
      <c r="H4" s="31"/>
      <c r="I4" s="36"/>
      <c r="J4" s="30"/>
      <c r="K4" s="30"/>
      <c r="L4" s="30"/>
      <c r="M4" s="30"/>
      <c r="N4" s="30"/>
      <c r="O4" s="30"/>
      <c r="P4" s="30"/>
      <c r="Q4" s="20" t="s">
        <v>9</v>
      </c>
      <c r="R4" s="20" t="s">
        <v>8</v>
      </c>
      <c r="S4" s="20" t="s">
        <v>10</v>
      </c>
    </row>
    <row r="5" spans="1:20" ht="24" x14ac:dyDescent="0.6">
      <c r="A5" s="26"/>
      <c r="B5" s="38"/>
      <c r="C5" s="39" t="s">
        <v>13</v>
      </c>
      <c r="D5" s="39" t="s">
        <v>14</v>
      </c>
      <c r="E5" s="39"/>
      <c r="F5" s="39" t="s">
        <v>13</v>
      </c>
      <c r="G5" s="39" t="s">
        <v>14</v>
      </c>
      <c r="H5" s="29" t="s">
        <v>18</v>
      </c>
      <c r="I5" s="36"/>
      <c r="J5" s="30"/>
      <c r="K5" s="30"/>
      <c r="L5" s="30"/>
      <c r="M5" s="30"/>
      <c r="N5" s="30"/>
      <c r="O5" s="30"/>
      <c r="P5" s="30"/>
    </row>
    <row r="6" spans="1:20" ht="24" x14ac:dyDescent="0.6">
      <c r="A6" s="26"/>
      <c r="B6" s="45" t="s">
        <v>0</v>
      </c>
      <c r="C6" s="46">
        <v>0</v>
      </c>
      <c r="D6" s="46"/>
      <c r="E6" s="47" t="s">
        <v>2</v>
      </c>
      <c r="F6" s="46">
        <v>27500000</v>
      </c>
      <c r="G6" s="48">
        <f>F6*12</f>
        <v>330000000</v>
      </c>
      <c r="H6" s="49">
        <v>0</v>
      </c>
      <c r="I6" s="37"/>
      <c r="J6" s="32"/>
      <c r="K6" s="32"/>
      <c r="L6" s="32"/>
      <c r="M6" s="32"/>
      <c r="N6" s="32"/>
      <c r="O6" s="32"/>
      <c r="P6" s="32"/>
      <c r="Q6" s="20">
        <v>0</v>
      </c>
      <c r="R6" s="20">
        <v>0</v>
      </c>
      <c r="S6" s="20">
        <v>0</v>
      </c>
    </row>
    <row r="7" spans="1:20" ht="24" x14ac:dyDescent="0.6">
      <c r="A7" s="26"/>
      <c r="B7" s="40" t="s">
        <v>0</v>
      </c>
      <c r="C7" s="41">
        <f>F6</f>
        <v>27500000</v>
      </c>
      <c r="D7" s="42">
        <f>C7*12</f>
        <v>330000000</v>
      </c>
      <c r="E7" s="43" t="s">
        <v>2</v>
      </c>
      <c r="F7" s="41">
        <f>F6*2.5</f>
        <v>68750000</v>
      </c>
      <c r="G7" s="42">
        <f t="shared" ref="G7:G10" si="0">F7*12</f>
        <v>825000000</v>
      </c>
      <c r="H7" s="44">
        <v>10</v>
      </c>
      <c r="I7" s="37"/>
      <c r="J7" s="32"/>
      <c r="K7" s="32"/>
      <c r="L7" s="32"/>
      <c r="M7" s="32"/>
      <c r="N7" s="32"/>
      <c r="O7" s="32"/>
      <c r="P7" s="32"/>
      <c r="Q7" s="14">
        <f>F7-C7</f>
        <v>41250000</v>
      </c>
      <c r="R7" s="14">
        <f>Q7*H7/100</f>
        <v>4125000</v>
      </c>
      <c r="S7" s="14">
        <f>R7+R6</f>
        <v>4125000</v>
      </c>
      <c r="T7" s="33"/>
    </row>
    <row r="8" spans="1:20" ht="24" x14ac:dyDescent="0.6">
      <c r="A8" s="26"/>
      <c r="B8" s="45" t="s">
        <v>0</v>
      </c>
      <c r="C8" s="46">
        <f>F7</f>
        <v>68750000</v>
      </c>
      <c r="D8" s="48">
        <f t="shared" ref="D8:D11" si="1">C8*12</f>
        <v>825000000</v>
      </c>
      <c r="E8" s="47" t="s">
        <v>2</v>
      </c>
      <c r="F8" s="46">
        <f>F6*3.5</f>
        <v>96250000</v>
      </c>
      <c r="G8" s="48">
        <f t="shared" si="0"/>
        <v>1155000000</v>
      </c>
      <c r="H8" s="49">
        <v>15</v>
      </c>
      <c r="I8" s="37"/>
      <c r="J8" s="32"/>
      <c r="K8" s="32"/>
      <c r="L8" s="32"/>
      <c r="M8" s="32"/>
      <c r="N8" s="32"/>
      <c r="O8" s="32"/>
      <c r="P8" s="32"/>
      <c r="Q8" s="14">
        <f>F8-C8</f>
        <v>27500000</v>
      </c>
      <c r="R8" s="14">
        <f>Q8*H8/100</f>
        <v>4125000</v>
      </c>
      <c r="S8" s="14">
        <f>R8+R7+R6</f>
        <v>8250000</v>
      </c>
      <c r="T8" s="33"/>
    </row>
    <row r="9" spans="1:20" ht="24" x14ac:dyDescent="0.6">
      <c r="A9" s="26"/>
      <c r="B9" s="40" t="s">
        <v>0</v>
      </c>
      <c r="C9" s="41">
        <f>F8</f>
        <v>96250000</v>
      </c>
      <c r="D9" s="42">
        <f t="shared" si="1"/>
        <v>1155000000</v>
      </c>
      <c r="E9" s="43" t="s">
        <v>2</v>
      </c>
      <c r="F9" s="41">
        <f>F6*5</f>
        <v>137500000</v>
      </c>
      <c r="G9" s="42">
        <f t="shared" si="0"/>
        <v>1650000000</v>
      </c>
      <c r="H9" s="44">
        <v>20</v>
      </c>
      <c r="I9" s="37"/>
      <c r="J9" s="32"/>
      <c r="K9" s="32"/>
      <c r="L9" s="32"/>
      <c r="M9" s="32"/>
      <c r="N9" s="32"/>
      <c r="O9" s="32"/>
      <c r="P9" s="32"/>
      <c r="Q9" s="14">
        <f>F9-C9</f>
        <v>41250000</v>
      </c>
      <c r="R9" s="14">
        <f>Q9*H9/100</f>
        <v>8250000</v>
      </c>
      <c r="S9" s="14">
        <f>R9+R8+R7+R6</f>
        <v>16500000</v>
      </c>
    </row>
    <row r="10" spans="1:20" ht="24" x14ac:dyDescent="0.6">
      <c r="A10" s="26"/>
      <c r="B10" s="45" t="s">
        <v>0</v>
      </c>
      <c r="C10" s="46">
        <f>F9</f>
        <v>137500000</v>
      </c>
      <c r="D10" s="48">
        <f t="shared" si="1"/>
        <v>1650000000</v>
      </c>
      <c r="E10" s="47" t="s">
        <v>2</v>
      </c>
      <c r="F10" s="46">
        <f>F6*7</f>
        <v>192500000</v>
      </c>
      <c r="G10" s="48">
        <f t="shared" si="0"/>
        <v>2310000000</v>
      </c>
      <c r="H10" s="49">
        <v>25</v>
      </c>
      <c r="I10" s="37"/>
      <c r="J10" s="32"/>
      <c r="K10" s="32"/>
      <c r="L10" s="32"/>
      <c r="M10" s="32"/>
      <c r="N10" s="32"/>
      <c r="O10" s="32"/>
      <c r="P10" s="32"/>
      <c r="Q10" s="14">
        <f>F10-C10</f>
        <v>55000000</v>
      </c>
      <c r="R10" s="14">
        <f>Q10*H10/100</f>
        <v>13750000</v>
      </c>
      <c r="S10" s="14">
        <f>R10+R9+R8+R7+R6</f>
        <v>30250000</v>
      </c>
    </row>
    <row r="11" spans="1:20" ht="24" x14ac:dyDescent="0.6">
      <c r="A11" s="26"/>
      <c r="B11" s="40" t="s">
        <v>0</v>
      </c>
      <c r="C11" s="41">
        <f>F10</f>
        <v>192500000</v>
      </c>
      <c r="D11" s="42">
        <f t="shared" si="1"/>
        <v>2310000000</v>
      </c>
      <c r="E11" s="43"/>
      <c r="F11" s="41"/>
      <c r="G11" s="41"/>
      <c r="H11" s="44">
        <v>35</v>
      </c>
      <c r="I11" s="37"/>
      <c r="J11" s="32"/>
      <c r="K11" s="32"/>
      <c r="L11" s="32"/>
      <c r="M11" s="32"/>
      <c r="N11" s="32"/>
      <c r="O11" s="32"/>
      <c r="P11" s="32"/>
    </row>
    <row r="12" spans="1:20" ht="10.5" customHeight="1" x14ac:dyDescent="0.55000000000000004">
      <c r="A12" s="26"/>
      <c r="B12" s="19"/>
      <c r="C12" s="27"/>
      <c r="D12" s="27"/>
      <c r="E12" s="28"/>
      <c r="F12" s="27"/>
      <c r="G12" s="27"/>
      <c r="H12" s="19"/>
      <c r="I12" s="35"/>
      <c r="J12" s="19"/>
      <c r="K12" s="19"/>
      <c r="L12" s="19"/>
      <c r="M12" s="19"/>
      <c r="N12" s="19"/>
      <c r="O12" s="19"/>
      <c r="P12" s="19"/>
    </row>
    <row r="13" spans="1:20" ht="50.25" customHeight="1" x14ac:dyDescent="0.55000000000000004">
      <c r="A13" s="26"/>
      <c r="B13" s="68" t="s">
        <v>6</v>
      </c>
      <c r="C13" s="68"/>
      <c r="D13" s="68"/>
      <c r="E13" s="68"/>
      <c r="F13" s="68"/>
      <c r="G13" s="68"/>
      <c r="H13" s="68"/>
      <c r="I13" s="69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0" ht="14.25" customHeight="1" x14ac:dyDescent="0.55000000000000004">
      <c r="A14" s="26"/>
      <c r="B14" s="70"/>
      <c r="C14" s="70"/>
      <c r="D14" s="70"/>
      <c r="E14" s="70"/>
      <c r="F14" s="70"/>
      <c r="G14" s="71"/>
      <c r="H14" s="72"/>
      <c r="I14" s="69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0" s="77" customFormat="1" ht="36.75" customHeight="1" x14ac:dyDescent="0.2">
      <c r="A15" s="73"/>
      <c r="B15" s="74" t="s">
        <v>3</v>
      </c>
      <c r="C15" s="75" t="s">
        <v>15</v>
      </c>
      <c r="D15" s="75"/>
      <c r="E15" s="75"/>
      <c r="F15" s="75"/>
      <c r="G15" s="75"/>
      <c r="H15" s="75"/>
      <c r="I15" s="76"/>
    </row>
    <row r="16" spans="1:20" s="77" customFormat="1" ht="37.5" customHeight="1" x14ac:dyDescent="0.2">
      <c r="A16" s="73"/>
      <c r="B16" s="78" t="s">
        <v>4</v>
      </c>
      <c r="C16" s="79" t="s">
        <v>16</v>
      </c>
      <c r="D16" s="79"/>
      <c r="E16" s="79"/>
      <c r="F16" s="79"/>
      <c r="G16" s="79"/>
      <c r="H16" s="79"/>
      <c r="I16" s="76"/>
      <c r="K16" s="80"/>
    </row>
    <row r="17" spans="1:11" s="77" customFormat="1" ht="7.5" customHeight="1" x14ac:dyDescent="0.2">
      <c r="A17" s="73"/>
      <c r="B17" s="81"/>
      <c r="C17" s="82"/>
      <c r="D17" s="82"/>
      <c r="E17" s="82"/>
      <c r="F17" s="82"/>
      <c r="G17" s="81"/>
      <c r="H17" s="81"/>
      <c r="I17" s="76"/>
      <c r="K17" s="80"/>
    </row>
    <row r="18" spans="1:11" s="88" customFormat="1" ht="47.25" customHeight="1" x14ac:dyDescent="0.55000000000000004">
      <c r="A18" s="83"/>
      <c r="B18" s="84" t="s">
        <v>17</v>
      </c>
      <c r="C18" s="85"/>
      <c r="D18" s="85"/>
      <c r="E18" s="85"/>
      <c r="F18" s="85"/>
      <c r="G18" s="85"/>
      <c r="H18" s="86"/>
      <c r="I18" s="87"/>
    </row>
    <row r="19" spans="1:11" ht="11.25" customHeight="1" x14ac:dyDescent="0.55000000000000004">
      <c r="A19" s="89"/>
      <c r="B19" s="90"/>
      <c r="C19" s="91"/>
      <c r="D19" s="91"/>
      <c r="E19" s="92"/>
      <c r="F19" s="91"/>
      <c r="G19" s="91"/>
      <c r="H19" s="90"/>
      <c r="I19" s="93"/>
    </row>
  </sheetData>
  <sheetProtection password="8632" sheet="1" objects="1" scenarios="1"/>
  <mergeCells count="8">
    <mergeCell ref="C2:F2"/>
    <mergeCell ref="G2:H2"/>
    <mergeCell ref="B4:G4"/>
    <mergeCell ref="C16:H16"/>
    <mergeCell ref="B18:H18"/>
    <mergeCell ref="C17:F17"/>
    <mergeCell ref="B13:H13"/>
    <mergeCell ref="C15:H15"/>
  </mergeCells>
  <hyperlinks>
    <hyperlink ref="G2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محاسبه مالیات </vt:lpstr>
      <vt:lpstr>محاسبه مالیات  با توضیح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cp:lastPrinted>2019-06-01T12:44:40Z</cp:lastPrinted>
  <dcterms:created xsi:type="dcterms:W3CDTF">2018-04-22T09:46:14Z</dcterms:created>
  <dcterms:modified xsi:type="dcterms:W3CDTF">2019-06-01T13:00:05Z</dcterms:modified>
</cp:coreProperties>
</file>